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05" windowWidth="11340" windowHeight="3165" tabRatio="601" activeTab="0"/>
  </bookViews>
  <sheets>
    <sheet name="BALANCE SHEET" sheetId="1" r:id="rId1"/>
    <sheet name="INCOME STATEMENT" sheetId="2" r:id="rId2"/>
    <sheet name="CASH FLOW" sheetId="3" r:id="rId3"/>
    <sheet name="Equity" sheetId="4" r:id="rId4"/>
    <sheet name="Exp Notes" sheetId="5" r:id="rId5"/>
  </sheets>
  <externalReferences>
    <externalReference r:id="rId8"/>
  </externalReferences>
  <definedNames>
    <definedName name="_xlnm.Print_Area" localSheetId="0">'BALANCE SHEET'!$A$1:$D$58</definedName>
    <definedName name="_xlnm.Print_Titles" localSheetId="4">'Exp Notes'!$1:$3</definedName>
  </definedNames>
  <calcPr fullCalcOnLoad="1"/>
</workbook>
</file>

<file path=xl/sharedStrings.xml><?xml version="1.0" encoding="utf-8"?>
<sst xmlns="http://schemas.openxmlformats.org/spreadsheetml/2006/main" count="212" uniqueCount="180">
  <si>
    <t>HUA YANG BERHAD</t>
  </si>
  <si>
    <t>Revenue</t>
  </si>
  <si>
    <t>Other Operating Income</t>
  </si>
  <si>
    <t>Interest Expenses</t>
  </si>
  <si>
    <t>Profit before taxation</t>
  </si>
  <si>
    <t xml:space="preserve">Taxation  </t>
  </si>
  <si>
    <t>Profit after taxation</t>
  </si>
  <si>
    <t>Minority Interest</t>
  </si>
  <si>
    <t>Net Profit For the Period</t>
  </si>
  <si>
    <t>Basic Earnings Per Share (Sen)</t>
  </si>
  <si>
    <t>Dividend Per Share (Sen)</t>
  </si>
  <si>
    <t>RM' 000</t>
  </si>
  <si>
    <t>Capital Redemption Reserve</t>
  </si>
  <si>
    <t>Reserve on Consolidation</t>
  </si>
  <si>
    <t>Retained Profits</t>
  </si>
  <si>
    <t>Total</t>
  </si>
  <si>
    <t>Net Profit For The Period</t>
  </si>
  <si>
    <t>Balance as at 1 April 2002</t>
  </si>
  <si>
    <t>Balance as at 30 September 2002</t>
  </si>
  <si>
    <t>As at 30 September 2002</t>
  </si>
  <si>
    <t>As at 31 March 2002</t>
  </si>
  <si>
    <t>NON-CURRENT ASSET</t>
  </si>
  <si>
    <t>Property, Plant and Equipment</t>
  </si>
  <si>
    <t>Intangible Assets</t>
  </si>
  <si>
    <t>Long Term Receivables</t>
  </si>
  <si>
    <t>CURRENT ASSETS</t>
  </si>
  <si>
    <t>Inventories</t>
  </si>
  <si>
    <t>Trade and Other Receivables</t>
  </si>
  <si>
    <t>Cash and Cash Equivalents</t>
  </si>
  <si>
    <t>CURRENT LIABILITIES</t>
  </si>
  <si>
    <t>Short Term Borrowings</t>
  </si>
  <si>
    <t xml:space="preserve">Taxation </t>
  </si>
  <si>
    <t>REPRESENTED BY :</t>
  </si>
  <si>
    <t>Share Capital</t>
  </si>
  <si>
    <t>Reserves</t>
  </si>
  <si>
    <t>Shareholders' Fund</t>
  </si>
  <si>
    <t>Long Term Liabilities</t>
  </si>
  <si>
    <t xml:space="preserve">  Long Term Loans</t>
  </si>
  <si>
    <t xml:space="preserve">CASHFLOWS FROM OPERATING ACTIVITIES </t>
  </si>
  <si>
    <t>Non-Cash Items</t>
  </si>
  <si>
    <t>Non-Operating Items</t>
  </si>
  <si>
    <t>Operating profit before working capital changes</t>
  </si>
  <si>
    <t>Net change in Current Liabilities</t>
  </si>
  <si>
    <t>Cash generated from operating activities</t>
  </si>
  <si>
    <t xml:space="preserve">CASHFLOWS FROM INVESTING ACTIVITIES </t>
  </si>
  <si>
    <t xml:space="preserve">CASHFLOWS FROM FINANCING  ACTIVITIES </t>
  </si>
  <si>
    <t>NET INCREASE IN CASH AND CASH EQUIVALENTS</t>
  </si>
  <si>
    <t>CASH AND CASH EQUIVALENTS AT BEGINNING OF YEAR</t>
  </si>
  <si>
    <t>CASH AND CASH EQUIVALENTS AT END OF PERIOD</t>
  </si>
  <si>
    <t>Cash and cash equivalents comprise :</t>
  </si>
  <si>
    <t>Cash and bank balances</t>
  </si>
  <si>
    <t>Bank Overdraft</t>
  </si>
  <si>
    <t xml:space="preserve">HUA YANG BERHAD </t>
  </si>
  <si>
    <t>Cost of Sales</t>
  </si>
  <si>
    <t>Profit from operations</t>
  </si>
  <si>
    <t>Administrative and General Expenses</t>
  </si>
  <si>
    <t>Land and development expenditure</t>
  </si>
  <si>
    <t>Deferred Taxation</t>
  </si>
  <si>
    <t>Development Expenditure</t>
  </si>
  <si>
    <t xml:space="preserve">  Deferred Payables</t>
  </si>
  <si>
    <t>Basis of Preparation</t>
  </si>
  <si>
    <t>Tax</t>
  </si>
  <si>
    <t>3 months ended 30/9/2002</t>
  </si>
  <si>
    <t>6 months ended 30/9/2002</t>
  </si>
  <si>
    <t>In respect of current period</t>
  </si>
  <si>
    <t>Earnings Per Share</t>
  </si>
  <si>
    <t>Basic earnings per share</t>
  </si>
  <si>
    <t>Net profit for the period</t>
  </si>
  <si>
    <t>shares in issue</t>
  </si>
  <si>
    <t>Weighted average number of ordinary</t>
  </si>
  <si>
    <t>(' 000)</t>
  </si>
  <si>
    <t>(RM' 000)</t>
  </si>
  <si>
    <t>(sen)</t>
  </si>
  <si>
    <t>(a) Basic earnings per share</t>
  </si>
  <si>
    <t>(b) Diluted earnings per share</t>
  </si>
  <si>
    <t>N/A</t>
  </si>
  <si>
    <t>Changes in the Composition of the Group</t>
  </si>
  <si>
    <t>Seasonal or Cyclical Factors</t>
  </si>
  <si>
    <t>Debt and Equity Securities</t>
  </si>
  <si>
    <t>Dividends Paid</t>
  </si>
  <si>
    <t>There were no dividends paid during the quarter ended 30 September 2002</t>
  </si>
  <si>
    <t>Segment Revenue and Results</t>
  </si>
  <si>
    <t>Material Events Subsequent to the End of the Reporting Period</t>
  </si>
  <si>
    <t>Contingent Liabilities</t>
  </si>
  <si>
    <t>Changes in Material Litigation</t>
  </si>
  <si>
    <t>Material Commitments</t>
  </si>
  <si>
    <t>Capital commitments not provided for in the financial statements as at 30 September 2002 is as follows:-</t>
  </si>
  <si>
    <t>Authorised but not contracted for</t>
  </si>
  <si>
    <t>This is for the purpose of acquisition of the 4% Minority Interest in Grandeur Park Sdn Bhd.</t>
  </si>
  <si>
    <t>The Group' s borrowings as at 30 September 2002 are as follows :-</t>
  </si>
  <si>
    <t xml:space="preserve">Current </t>
  </si>
  <si>
    <t>Non current</t>
  </si>
  <si>
    <t>Revolving Loan</t>
  </si>
  <si>
    <t>Term Loan</t>
  </si>
  <si>
    <t>RM'000</t>
  </si>
  <si>
    <t>Bank Borrowings - Secured</t>
  </si>
  <si>
    <t>Review of the Group Performance</t>
  </si>
  <si>
    <t>Current year prospects</t>
  </si>
  <si>
    <t>The accounting policies and method of computation adopted by the Group in this interim financial report are consistent with those adopted in the annual financial statements for the year ended 31 March 2002.</t>
  </si>
  <si>
    <t xml:space="preserve">  Hire Purchase Creditor</t>
  </si>
  <si>
    <t>Other investments</t>
  </si>
  <si>
    <t>Repayment of Bank Borrowings</t>
  </si>
  <si>
    <t>Bank overdraft</t>
  </si>
  <si>
    <t>Minority Interests</t>
  </si>
  <si>
    <t>6 Months ended 30 September 2002</t>
  </si>
  <si>
    <t xml:space="preserve">NOTES TO THE INTERIM FINANCIAL REPORTS </t>
  </si>
  <si>
    <t>This Interim Report is prepared in accordance with MASB 26 "Interim Financial Reporting" and should be read in conjunction with the Group financial statements for the year ended 31 March 2002.</t>
  </si>
  <si>
    <t>During the quarter under review, the Group achieved RM16.840 million of turnover in spite of the following:</t>
  </si>
  <si>
    <t>CONDENSED CONSOLIDATED INCOME STATEMENT</t>
  </si>
  <si>
    <t>The figures have not been audited</t>
  </si>
  <si>
    <t>INDIVIDUAL QUARTER</t>
  </si>
  <si>
    <t>QUARTER</t>
  </si>
  <si>
    <t>30/9/2002</t>
  </si>
  <si>
    <t>PRECEDING YEAR</t>
  </si>
  <si>
    <t>CORRESPONDING</t>
  </si>
  <si>
    <t>YEAR</t>
  </si>
  <si>
    <t xml:space="preserve">CURRENT </t>
  </si>
  <si>
    <t>30/9/2001</t>
  </si>
  <si>
    <t>CUMULATIVE QUARTER</t>
  </si>
  <si>
    <t>CURRENT</t>
  </si>
  <si>
    <t xml:space="preserve">YEAR </t>
  </si>
  <si>
    <t>TO DATE</t>
  </si>
  <si>
    <t>PERIOD</t>
  </si>
  <si>
    <t>The Condensed Consolidated Income Statement should be read in conjunction with the Prospectus dated 30 September 2002.</t>
  </si>
  <si>
    <t>The Condensed Consolidated Balance Sheet should be read in conjunction with the Prospectus dated 30 September 2002.</t>
  </si>
  <si>
    <t xml:space="preserve">CONDENSED CONSOLIDATED BALANCE SHEET </t>
  </si>
  <si>
    <t>Quarterly report on results for the 6 months ended 30 September 2002</t>
  </si>
  <si>
    <t xml:space="preserve">CONDENSED CONSOLIDATED STATEMENT OF CHANGES IN EQUITY </t>
  </si>
  <si>
    <t>CONDENSED CONSOLIDATED CASHFLOW  STATEMENT</t>
  </si>
  <si>
    <t>The Condensed Consolidated Cash Flow Statement should be read in conjuction with  the Prospectus dated 30 September 2002.</t>
  </si>
  <si>
    <t>Quoted securities</t>
  </si>
  <si>
    <t xml:space="preserve">The property, plant and equipment have been brought forward, without any amendments from the previous annual financial statements as no valuation has been carried out since 31 March 2002. </t>
  </si>
  <si>
    <t>There were no investments in quoted securities during the quarter under review and financial year-to-date.</t>
  </si>
  <si>
    <t>There were no acquisition and/or disposal of unquoted investments during the quarter under review and financial year-to-date.</t>
  </si>
  <si>
    <t>There were no changes in the composition of the Group during the quarter under review and financial year-to-date.</t>
  </si>
  <si>
    <t>Status of Corporate Proposals</t>
  </si>
  <si>
    <t>The listing of and quotation for the entire enlarged issued and paid-up share capital of the Company on the Main Board of the Kuala Lumpur Stock Exchange was approved by the FIC on 25 October 2001, the MITI on 4 January 2002 and the SC on 14 January 2002, 3 April 2002 and 5 August 2002. The Listing involving the following:-</t>
  </si>
  <si>
    <t>(a) Public Issue</t>
  </si>
  <si>
    <t>Public issue of 12,871,000 new ordinary shares of RM1.00 each at issue price ofRM1.75 per new ordinary share payable in full  as follows:</t>
  </si>
  <si>
    <t>(I)</t>
  </si>
  <si>
    <t>2,832,000 new ordinary share of RM1.00 each are available for application by Directors and eligible employees of Hua Yang Berhad and its Subsidiary Companies;</t>
  </si>
  <si>
    <t>(ii)</t>
  </si>
  <si>
    <t>8,000,000 new ordinary shares of RM1.00 each by way of Placement; and</t>
  </si>
  <si>
    <t>(iii)</t>
  </si>
  <si>
    <t>(b) Offer For Sale</t>
  </si>
  <si>
    <t>(c ) Status of Utilisation of Proceeds</t>
  </si>
  <si>
    <t>The total gross proceeds from the public issue of RM22.524 million are expected to be utilised as follows:</t>
  </si>
  <si>
    <t>(I) Repayment of Group's borrowings</t>
  </si>
  <si>
    <t>(ii) Working capital</t>
  </si>
  <si>
    <t>(iii) Estimate listing expenses</t>
  </si>
  <si>
    <t>2,039,000 new ordinary shares of RM1.00 each available for application by Malaysian public.</t>
  </si>
  <si>
    <t>Letters of guarantee facility of RM1.5 million was granted by financial institution for the utilisation of the Group. As at 30 September 2002, a total of RM1,116,850 has been issued.</t>
  </si>
  <si>
    <t>Trade and Other Payables</t>
  </si>
  <si>
    <t>Adjustments for :</t>
  </si>
  <si>
    <t>Net change in Current Assets</t>
  </si>
  <si>
    <t>The business operations of the Group were not affected by any seasonal or cyclical factors.</t>
  </si>
  <si>
    <t xml:space="preserve">Unquoted investments </t>
  </si>
  <si>
    <t>Offer for sale of 27,000,000 ordinary shares of RM1.00 each by the existing shareholders to Bumiputera investors approved by the Ministry of International Trade and Industry at an offer price of RM1.75 per ordinary share.</t>
  </si>
  <si>
    <t>There have been no issue and repayment of debts and equity security, repurchases, share cancellation or new issuance during the quarter under review and financial year-to-date.</t>
  </si>
  <si>
    <t>There were no material events incurred subsequent to 30 September 2002 except as those disclosed under Note 17.</t>
  </si>
  <si>
    <t>The Group's main operation is property developement. Other operations of the Group mainly comprise investment holdings and provision of management and secretarial services mainly to the subsidiary companies, neither which are of sufficient size to be reported as a segment. The Group's operations are carried out in Malaysia.</t>
  </si>
  <si>
    <t>Saved as disclosed in Prospectus dated 30 September 2002, Clause 15.8, there were no other pending material litigation from date of issuance of Prospectus on 30 September 2002 to todate. .</t>
  </si>
  <si>
    <t>(a) Delay in the resolution of the foreign workers problem now facing the construction industry in the country.</t>
  </si>
  <si>
    <t>(b) Negative market sentiment during the month of August and September as a result of fear of more terrorist attacks against American targets in the world at the anniversary of the 911 incident and the threat of war against Iraq by the USA.</t>
  </si>
  <si>
    <t>Profit before tax and the net profit for the quarter was RM3.446 million and RM2.331 million respectively. The earnings per share was 3.02 sen for the quarter under review.</t>
  </si>
  <si>
    <t>The Group's turnover was RM43.357 million for the period of 6 months to 30 September 2002. It achieved a year-to-date profit before tax and net profit of RM9.959 million and RM6.299 million respectively. The Group's earnings per share for the 6 months of the current financial year was 8.17 sen.</t>
  </si>
  <si>
    <t>The Group's Shareholders' fund improved by RM6.299 million  to RM103.730 million as at 30 September 2002 from RM97.431 million 6 months ago. NTA per share stood at RM1.19 as at 30 September 2002, compared to RM1.11 as at 31 March 2002.</t>
  </si>
  <si>
    <t>We have already seen signs of improvement in respect of the foreign workers problem and expect to have further improvement in the months to come and thus  give us sufficient time to rectify the delay, if there is any, in the construction of properties sold by the Group.</t>
  </si>
  <si>
    <t>In August  2002, the Group soft-launched its RM46 million shop-office commercial development project at Medan Selayang, Batu Caves. The response thus far has been encouraging with sales of RM16.4 million achieved. Construction of this project commenced in October 2002 and this project is expected to contribute to the results of the Group during the second-half of the financial year.</t>
  </si>
  <si>
    <t>Barring any unforeseen circumstances, the Group is likely to achieve its profit forecast of  a turnover of RM166 million and net profit of RM26 million for the financial year ending 31 March 2003.</t>
  </si>
  <si>
    <t>Subsequent to 30 September 2002, with the Board of Directors' approval, the Company has entered into an agreement to purchase the 4% Minority Interest in Granduer Park Sdn Bhd for RM1.5 million on 31 October 2002.</t>
  </si>
  <si>
    <t>Property sales for the Group's two flagship township development projects of Taman Pulai Indah, Johor Bahru and Bandar Universiti, Sri Iskandar, Perak are satisfactory.</t>
  </si>
  <si>
    <t>NET CURRENT LIABILITIES</t>
  </si>
  <si>
    <t>Net Cash used in investing activities</t>
  </si>
  <si>
    <t>Net Cash used in financing activities</t>
  </si>
  <si>
    <t>There is no comparative figures for the same period of the preceding year since this is the first time announcement of the quarterly results is made.</t>
  </si>
  <si>
    <t>There are no comparative figures for preceding year corresponding quarter and corresponding period since this is the first time announcement of the quarterly results is made.</t>
  </si>
  <si>
    <t>Quarterly report on results for 6 months ended 30 September 2002</t>
  </si>
  <si>
    <t>Net Tangible Assets Per Share (RM)</t>
  </si>
  <si>
    <t>Net Tangible Assets (RM' 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</si>
</sst>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
    <font>
      <sz val="10"/>
      <name val="Arial"/>
      <family val="0"/>
    </font>
    <font>
      <b/>
      <sz val="10"/>
      <name val="Arial"/>
      <family val="2"/>
    </font>
    <font>
      <b/>
      <sz val="10"/>
      <name val="Times New Roman"/>
      <family val="1"/>
    </font>
    <font>
      <sz val="10"/>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5" fontId="1" fillId="0" borderId="0" xfId="0" applyNumberFormat="1" applyFont="1" applyAlignment="1" quotePrefix="1">
      <alignment horizontal="center"/>
    </xf>
    <xf numFmtId="0" fontId="1" fillId="0" borderId="0" xfId="0" applyFont="1" applyAlignment="1">
      <alignment/>
    </xf>
    <xf numFmtId="0" fontId="1" fillId="0" borderId="0" xfId="0" applyFont="1" applyAlignment="1">
      <alignment horizontal="center" wrapText="1"/>
    </xf>
    <xf numFmtId="0" fontId="2" fillId="0" borderId="0" xfId="0" applyFont="1" applyAlignment="1">
      <alignment/>
    </xf>
    <xf numFmtId="0" fontId="3" fillId="0" borderId="0" xfId="0" applyFont="1" applyAlignment="1">
      <alignment/>
    </xf>
    <xf numFmtId="15" fontId="1" fillId="0" borderId="0" xfId="0" applyNumberFormat="1" applyFont="1" applyAlignment="1">
      <alignment horizontal="center"/>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Alignment="1">
      <alignment/>
    </xf>
    <xf numFmtId="165" fontId="0" fillId="0" borderId="7" xfId="15" applyNumberFormat="1" applyBorder="1" applyAlignment="1">
      <alignment/>
    </xf>
    <xf numFmtId="0" fontId="0" fillId="0" borderId="0" xfId="0" applyAlignment="1">
      <alignment horizontal="justify" wrapText="1"/>
    </xf>
    <xf numFmtId="0" fontId="1" fillId="0" borderId="0" xfId="0" applyFont="1" applyAlignment="1">
      <alignment horizontal="justify" wrapText="1"/>
    </xf>
    <xf numFmtId="0" fontId="0" fillId="0" borderId="0" xfId="0" applyAlignment="1">
      <alignment/>
    </xf>
    <xf numFmtId="43" fontId="0" fillId="0" borderId="0" xfId="15" applyAlignment="1">
      <alignment horizontal="justify" wrapText="1"/>
    </xf>
    <xf numFmtId="165" fontId="0" fillId="0" borderId="0" xfId="15" applyNumberFormat="1" applyAlignment="1">
      <alignment horizontal="justify" wrapText="1"/>
    </xf>
    <xf numFmtId="165" fontId="0" fillId="0" borderId="6" xfId="0" applyNumberFormat="1" applyBorder="1" applyAlignment="1">
      <alignment horizontal="justify" wrapText="1"/>
    </xf>
    <xf numFmtId="165" fontId="0" fillId="0" borderId="6" xfId="15" applyNumberFormat="1" applyBorder="1" applyAlignment="1">
      <alignment horizontal="justify" wrapText="1"/>
    </xf>
    <xf numFmtId="0" fontId="1" fillId="0" borderId="0" xfId="0" applyFont="1" applyAlignment="1">
      <alignment/>
    </xf>
    <xf numFmtId="165" fontId="3" fillId="0" borderId="0" xfId="15" applyNumberFormat="1" applyFont="1" applyAlignment="1">
      <alignment/>
    </xf>
    <xf numFmtId="165" fontId="3" fillId="0" borderId="1" xfId="15" applyNumberFormat="1" applyFont="1" applyBorder="1" applyAlignment="1">
      <alignment/>
    </xf>
    <xf numFmtId="165" fontId="2" fillId="0" borderId="0" xfId="15" applyNumberFormat="1" applyFont="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0" fontId="0" fillId="0" borderId="0" xfId="0" applyAlignment="1">
      <alignment horizontal="justify"/>
    </xf>
    <xf numFmtId="0" fontId="0" fillId="0" borderId="0" xfId="0" applyAlignment="1">
      <alignment horizontal="left" wrapText="1"/>
    </xf>
    <xf numFmtId="0" fontId="0" fillId="0" borderId="0" xfId="0" applyFont="1" applyAlignment="1">
      <alignment horizontal="justify" wrapText="1"/>
    </xf>
    <xf numFmtId="0" fontId="0" fillId="0" borderId="0" xfId="0" applyFont="1" applyAlignment="1">
      <alignment/>
    </xf>
    <xf numFmtId="0" fontId="1" fillId="0" borderId="0" xfId="0" applyFont="1" applyAlignment="1" quotePrefix="1">
      <alignment horizontal="justify"/>
    </xf>
    <xf numFmtId="0" fontId="0" fillId="0" borderId="0" xfId="0" applyFont="1" applyAlignment="1">
      <alignment vertical="top"/>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xf>
    <xf numFmtId="3" fontId="0" fillId="0" borderId="0" xfId="0" applyNumberFormat="1" applyBorder="1" applyAlignment="1">
      <alignment horizontal="left" wrapText="1"/>
    </xf>
    <xf numFmtId="3" fontId="0" fillId="0" borderId="0" xfId="0" applyNumberFormat="1" applyAlignment="1">
      <alignment horizontal="center"/>
    </xf>
    <xf numFmtId="3" fontId="0" fillId="0" borderId="6" xfId="0" applyNumberFormat="1" applyBorder="1" applyAlignment="1">
      <alignment horizontal="center" wrapText="1"/>
    </xf>
    <xf numFmtId="165" fontId="0" fillId="0" borderId="0" xfId="0" applyNumberFormat="1" applyAlignment="1">
      <alignment/>
    </xf>
    <xf numFmtId="0" fontId="0" fillId="0" borderId="0" xfId="0" applyFill="1" applyAlignment="1">
      <alignment/>
    </xf>
    <xf numFmtId="0" fontId="3" fillId="0" borderId="0" xfId="0" applyFont="1" applyFill="1" applyAlignment="1">
      <alignment/>
    </xf>
    <xf numFmtId="165" fontId="0" fillId="0" borderId="0" xfId="15" applyNumberFormat="1" applyBorder="1" applyAlignment="1">
      <alignment/>
    </xf>
    <xf numFmtId="165" fontId="3" fillId="0" borderId="0" xfId="15" applyNumberFormat="1" applyFont="1" applyBorder="1" applyAlignment="1">
      <alignment/>
    </xf>
    <xf numFmtId="165" fontId="3" fillId="0" borderId="0" xfId="15" applyNumberFormat="1" applyFont="1" applyFill="1" applyAlignment="1">
      <alignment/>
    </xf>
    <xf numFmtId="0" fontId="0" fillId="0" borderId="0" xfId="0" applyAlignment="1">
      <alignment horizontal="justify" wrapText="1"/>
    </xf>
    <xf numFmtId="0" fontId="1" fillId="0" borderId="0" xfId="0" applyFont="1" applyAlignment="1">
      <alignment horizontal="justify" wrapText="1"/>
    </xf>
    <xf numFmtId="0" fontId="1" fillId="0" borderId="0" xfId="0" applyFont="1" applyAlignment="1">
      <alignment horizontal="center"/>
    </xf>
    <xf numFmtId="0" fontId="3" fillId="0" borderId="0" xfId="0" applyFont="1" applyAlignment="1">
      <alignment horizontal="justify" wrapText="1"/>
    </xf>
    <xf numFmtId="0" fontId="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justify" wrapText="1"/>
    </xf>
    <xf numFmtId="0" fontId="1" fillId="0" borderId="0" xfId="0" applyFont="1" applyAlignment="1">
      <alignment horizontal="center" wrapText="1"/>
    </xf>
    <xf numFmtId="0" fontId="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YB%20GROUP%20MGT%20ACC%2030%20SEPT%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p notes"/>
      <sheetName val="BS, P&amp;L"/>
      <sheetName val="Sheet9"/>
      <sheetName val="Sheet10"/>
      <sheetName val="Sheet11"/>
      <sheetName val="Sheet12"/>
      <sheetName val="Sheet13"/>
      <sheetName val="Sheet14"/>
      <sheetName val="Sheet15"/>
      <sheetName val="Sheet16"/>
    </sheetNames>
    <sheetDataSet>
      <sheetData sheetId="1">
        <row r="40">
          <cell r="D40">
            <v>4627310</v>
          </cell>
        </row>
        <row r="41">
          <cell r="D41">
            <v>33290007</v>
          </cell>
        </row>
        <row r="60">
          <cell r="D60">
            <v>35414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34"/>
  <sheetViews>
    <sheetView tabSelected="1" workbookViewId="0" topLeftCell="A1">
      <selection activeCell="B1" sqref="B1"/>
    </sheetView>
  </sheetViews>
  <sheetFormatPr defaultColWidth="9.140625" defaultRowHeight="12.75"/>
  <cols>
    <col min="1" max="1" width="35.7109375" style="0" customWidth="1"/>
    <col min="2" max="2" width="22.7109375" style="0" customWidth="1"/>
    <col min="3" max="3" width="1.28515625" style="0" customWidth="1"/>
    <col min="4" max="4" width="22.421875" style="0" customWidth="1"/>
  </cols>
  <sheetData>
    <row r="1" ht="12.75">
      <c r="A1" s="4" t="s">
        <v>0</v>
      </c>
    </row>
    <row r="2" ht="12.75">
      <c r="A2" s="4"/>
    </row>
    <row r="3" spans="1:5" ht="12.75">
      <c r="A3" s="50" t="s">
        <v>126</v>
      </c>
      <c r="B3" s="50"/>
      <c r="C3" s="50"/>
      <c r="D3" s="50"/>
      <c r="E3" s="50"/>
    </row>
    <row r="4" ht="12.75">
      <c r="A4" s="34" t="s">
        <v>109</v>
      </c>
    </row>
    <row r="5" ht="12.75">
      <c r="A5" s="34"/>
    </row>
    <row r="6" ht="12.75">
      <c r="A6" s="4" t="s">
        <v>125</v>
      </c>
    </row>
    <row r="8" spans="2:4" ht="12.75">
      <c r="B8" s="2" t="s">
        <v>19</v>
      </c>
      <c r="C8" s="2"/>
      <c r="D8" s="2" t="s">
        <v>20</v>
      </c>
    </row>
    <row r="9" spans="2:4" ht="12.75">
      <c r="B9" s="2" t="s">
        <v>11</v>
      </c>
      <c r="C9" s="2"/>
      <c r="D9" s="2" t="s">
        <v>11</v>
      </c>
    </row>
    <row r="11" ht="12.75">
      <c r="A11" s="4" t="s">
        <v>21</v>
      </c>
    </row>
    <row r="13" spans="1:4" ht="12.75">
      <c r="A13" t="s">
        <v>22</v>
      </c>
      <c r="B13" s="9">
        <v>21314</v>
      </c>
      <c r="C13" s="9"/>
      <c r="D13" s="9">
        <v>35485</v>
      </c>
    </row>
    <row r="14" spans="1:4" ht="12.75">
      <c r="A14" t="s">
        <v>56</v>
      </c>
      <c r="B14" s="9">
        <v>88763</v>
      </c>
      <c r="C14" s="9"/>
      <c r="D14" s="9">
        <v>79157</v>
      </c>
    </row>
    <row r="15" spans="1:4" ht="12.75">
      <c r="A15" t="s">
        <v>23</v>
      </c>
      <c r="B15" s="9">
        <v>11730</v>
      </c>
      <c r="C15" s="9"/>
      <c r="D15" s="9">
        <v>11730</v>
      </c>
    </row>
    <row r="16" spans="1:4" ht="12.75">
      <c r="A16" t="s">
        <v>24</v>
      </c>
      <c r="B16" s="9">
        <v>900</v>
      </c>
      <c r="C16" s="9"/>
      <c r="D16" s="9">
        <v>3850</v>
      </c>
    </row>
    <row r="17" spans="1:4" ht="12.75">
      <c r="A17" t="s">
        <v>57</v>
      </c>
      <c r="B17" s="9">
        <v>677</v>
      </c>
      <c r="C17" s="9"/>
      <c r="D17" s="9">
        <v>677</v>
      </c>
    </row>
    <row r="18" spans="2:4" ht="12.75">
      <c r="B18" s="9"/>
      <c r="C18" s="9"/>
      <c r="D18" s="9"/>
    </row>
    <row r="19" spans="1:4" ht="12.75">
      <c r="A19" s="4" t="s">
        <v>25</v>
      </c>
      <c r="B19" s="9"/>
      <c r="C19" s="9"/>
      <c r="D19" s="9"/>
    </row>
    <row r="20" spans="2:4" ht="12.75">
      <c r="B20" s="9"/>
      <c r="C20" s="9"/>
      <c r="D20" s="9"/>
    </row>
    <row r="21" spans="1:4" ht="12.75">
      <c r="A21" t="s">
        <v>26</v>
      </c>
      <c r="B21" s="12">
        <v>557</v>
      </c>
      <c r="C21" s="46"/>
      <c r="D21" s="12">
        <v>634</v>
      </c>
    </row>
    <row r="22" spans="1:4" ht="12.75">
      <c r="A22" t="s">
        <v>58</v>
      </c>
      <c r="B22" s="13">
        <v>34150</v>
      </c>
      <c r="C22" s="46"/>
      <c r="D22" s="13">
        <v>33193</v>
      </c>
    </row>
    <row r="23" spans="1:4" ht="12.75">
      <c r="A23" t="s">
        <v>27</v>
      </c>
      <c r="B23" s="13">
        <v>28723</v>
      </c>
      <c r="C23" s="46"/>
      <c r="D23" s="13">
        <v>34119</v>
      </c>
    </row>
    <row r="24" spans="1:4" ht="12.75">
      <c r="A24" t="s">
        <v>28</v>
      </c>
      <c r="B24" s="14">
        <v>1099</v>
      </c>
      <c r="C24" s="46"/>
      <c r="D24" s="14">
        <v>1482</v>
      </c>
    </row>
    <row r="25" spans="2:4" ht="12.75">
      <c r="B25" s="9">
        <f>SUM(B21:B24)</f>
        <v>64529</v>
      </c>
      <c r="C25" s="46"/>
      <c r="D25" s="9">
        <f>SUM(D21:D24)</f>
        <v>69428</v>
      </c>
    </row>
    <row r="26" spans="2:4" ht="12.75">
      <c r="B26" s="9"/>
      <c r="C26" s="46"/>
      <c r="D26" s="9"/>
    </row>
    <row r="27" spans="1:4" ht="12.75">
      <c r="A27" s="4" t="s">
        <v>29</v>
      </c>
      <c r="B27" s="9"/>
      <c r="C27" s="46"/>
      <c r="D27" s="9"/>
    </row>
    <row r="28" spans="2:4" ht="12.75">
      <c r="B28" s="9"/>
      <c r="C28" s="46"/>
      <c r="D28" s="9"/>
    </row>
    <row r="29" spans="1:4" ht="12.75">
      <c r="A29" s="44" t="s">
        <v>152</v>
      </c>
      <c r="B29" s="12">
        <v>31922</v>
      </c>
      <c r="C29" s="46"/>
      <c r="D29" s="12">
        <v>45656</v>
      </c>
    </row>
    <row r="30" spans="1:4" ht="12.75">
      <c r="A30" t="s">
        <v>30</v>
      </c>
      <c r="B30" s="13">
        <v>37917</v>
      </c>
      <c r="C30" s="46"/>
      <c r="D30" s="13">
        <v>40005</v>
      </c>
    </row>
    <row r="31" spans="1:4" ht="12.75">
      <c r="A31" t="s">
        <v>31</v>
      </c>
      <c r="B31" s="14">
        <v>2142</v>
      </c>
      <c r="C31" s="46"/>
      <c r="D31" s="14">
        <v>2590</v>
      </c>
    </row>
    <row r="32" spans="2:4" ht="12.75">
      <c r="B32" s="9">
        <f>SUM(B29:B31)</f>
        <v>71981</v>
      </c>
      <c r="C32" s="46"/>
      <c r="D32" s="9">
        <f>SUM(D29:D31)</f>
        <v>88251</v>
      </c>
    </row>
    <row r="33" spans="2:4" ht="12.75">
      <c r="B33" s="9"/>
      <c r="C33" s="46"/>
      <c r="D33" s="9"/>
    </row>
    <row r="34" spans="2:4" ht="12.75">
      <c r="B34" s="9"/>
      <c r="C34" s="46"/>
      <c r="D34" s="9"/>
    </row>
    <row r="35" spans="1:4" ht="12.75">
      <c r="A35" s="4" t="s">
        <v>172</v>
      </c>
      <c r="B35" s="9">
        <f>+B25-B32</f>
        <v>-7452</v>
      </c>
      <c r="C35" s="46"/>
      <c r="D35" s="9">
        <f>+D25-D32</f>
        <v>-18823</v>
      </c>
    </row>
    <row r="36" spans="2:4" ht="12.75">
      <c r="B36" s="9"/>
      <c r="C36" s="46"/>
      <c r="D36" s="9"/>
    </row>
    <row r="37" spans="2:4" ht="13.5" thickBot="1">
      <c r="B37" s="15">
        <f>+B13+B14+B15+B16+B17+B35</f>
        <v>115932</v>
      </c>
      <c r="C37" s="46"/>
      <c r="D37" s="15">
        <f>+D13+D14+D15+D16+D17+D35</f>
        <v>112076</v>
      </c>
    </row>
    <row r="38" spans="2:4" ht="12.75">
      <c r="B38" s="9"/>
      <c r="C38" s="46"/>
      <c r="D38" s="9"/>
    </row>
    <row r="39" spans="1:4" ht="12.75">
      <c r="A39" s="4" t="s">
        <v>32</v>
      </c>
      <c r="B39" s="9"/>
      <c r="C39" s="46"/>
      <c r="D39" s="9"/>
    </row>
    <row r="40" spans="2:4" ht="12.75">
      <c r="B40" s="9"/>
      <c r="C40" s="46"/>
      <c r="D40" s="9"/>
    </row>
    <row r="41" spans="1:4" ht="12.75">
      <c r="A41" t="s">
        <v>33</v>
      </c>
      <c r="B41" s="9">
        <v>77129</v>
      </c>
      <c r="C41" s="46"/>
      <c r="D41" s="9">
        <v>77129</v>
      </c>
    </row>
    <row r="42" spans="1:4" ht="12.75">
      <c r="A42" t="s">
        <v>34</v>
      </c>
      <c r="B42" s="46">
        <v>26601</v>
      </c>
      <c r="C42" s="46"/>
      <c r="D42" s="46">
        <v>20302</v>
      </c>
    </row>
    <row r="43" spans="2:4" ht="12.75">
      <c r="B43" s="10"/>
      <c r="C43" s="46"/>
      <c r="D43" s="10"/>
    </row>
    <row r="44" spans="1:4" ht="12.75">
      <c r="A44" t="s">
        <v>35</v>
      </c>
      <c r="B44" s="9">
        <f>SUM(B41:B42)</f>
        <v>103730</v>
      </c>
      <c r="C44" s="46"/>
      <c r="D44" s="9">
        <f>SUM(D41:D42)</f>
        <v>97431</v>
      </c>
    </row>
    <row r="45" spans="1:4" ht="12.75">
      <c r="A45" t="s">
        <v>103</v>
      </c>
      <c r="B45" s="9">
        <v>357</v>
      </c>
      <c r="C45" s="46"/>
      <c r="D45" s="9">
        <v>143</v>
      </c>
    </row>
    <row r="46" spans="1:4" ht="12.75">
      <c r="A46" t="s">
        <v>36</v>
      </c>
      <c r="B46" s="9"/>
      <c r="C46" s="46"/>
      <c r="D46" s="9"/>
    </row>
    <row r="47" spans="1:5" ht="12.75">
      <c r="A47" t="s">
        <v>59</v>
      </c>
      <c r="B47" s="9">
        <v>11765</v>
      </c>
      <c r="C47" s="46"/>
      <c r="D47" s="9">
        <v>11765</v>
      </c>
      <c r="E47" s="43"/>
    </row>
    <row r="48" spans="1:4" ht="12.75">
      <c r="A48" t="s">
        <v>99</v>
      </c>
      <c r="B48" s="9">
        <v>45</v>
      </c>
      <c r="C48" s="46"/>
      <c r="D48" s="9">
        <v>71</v>
      </c>
    </row>
    <row r="49" spans="1:4" ht="12.75">
      <c r="A49" t="s">
        <v>37</v>
      </c>
      <c r="B49" s="9">
        <v>35</v>
      </c>
      <c r="C49" s="46"/>
      <c r="D49" s="9">
        <v>2666</v>
      </c>
    </row>
    <row r="50" spans="2:4" ht="12.75">
      <c r="B50" s="9"/>
      <c r="C50" s="46"/>
      <c r="D50" s="9"/>
    </row>
    <row r="51" spans="2:4" ht="13.5" thickBot="1">
      <c r="B51" s="15">
        <f>SUM(B44:B50)</f>
        <v>115932</v>
      </c>
      <c r="C51" s="46"/>
      <c r="D51" s="15">
        <f>SUM(D44:D50)</f>
        <v>112076</v>
      </c>
    </row>
    <row r="52" spans="2:4" ht="12.75">
      <c r="B52" s="9"/>
      <c r="C52" s="9"/>
      <c r="D52" s="9"/>
    </row>
    <row r="53" spans="1:4" ht="12.75">
      <c r="A53" t="s">
        <v>179</v>
      </c>
      <c r="B53" s="9">
        <f>+B44-B15</f>
        <v>92000</v>
      </c>
      <c r="C53" s="9"/>
      <c r="D53" s="9">
        <f>+D44-D15</f>
        <v>85701</v>
      </c>
    </row>
    <row r="54" spans="1:4" ht="12.75">
      <c r="A54" t="s">
        <v>178</v>
      </c>
      <c r="B54" s="16">
        <f>+B53/B41</f>
        <v>1.1928068560463638</v>
      </c>
      <c r="C54" s="9"/>
      <c r="D54" s="16">
        <f>+D53/D41</f>
        <v>1.1111384822829287</v>
      </c>
    </row>
    <row r="55" spans="2:4" ht="12.75">
      <c r="B55" s="9"/>
      <c r="C55" s="9"/>
      <c r="D55" s="9"/>
    </row>
    <row r="56" spans="2:4" ht="12.75">
      <c r="B56" s="9"/>
      <c r="C56" s="9"/>
      <c r="D56" s="9"/>
    </row>
    <row r="57" spans="1:4" ht="12.75">
      <c r="A57" s="49" t="s">
        <v>124</v>
      </c>
      <c r="B57" s="49"/>
      <c r="C57" s="49"/>
      <c r="D57" s="49"/>
    </row>
    <row r="58" spans="1:4" ht="12.75">
      <c r="A58" s="49"/>
      <c r="B58" s="49"/>
      <c r="C58" s="49"/>
      <c r="D58" s="4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row r="109" spans="2:4" ht="12.75">
      <c r="B109" s="9"/>
      <c r="C109" s="9"/>
      <c r="D109" s="9"/>
    </row>
    <row r="110" spans="2:4" ht="12.75">
      <c r="B110" s="9"/>
      <c r="C110" s="9"/>
      <c r="D110" s="9"/>
    </row>
    <row r="111" spans="2:4" ht="12.75">
      <c r="B111" s="9"/>
      <c r="C111" s="9"/>
      <c r="D111" s="9"/>
    </row>
    <row r="112" spans="2:4" ht="12.75">
      <c r="B112" s="9"/>
      <c r="C112" s="9"/>
      <c r="D112" s="9"/>
    </row>
    <row r="113" spans="2:4" ht="12.75">
      <c r="B113" s="9"/>
      <c r="C113" s="9"/>
      <c r="D113" s="9"/>
    </row>
    <row r="114" spans="2:4" ht="12.75">
      <c r="B114" s="9"/>
      <c r="C114" s="9"/>
      <c r="D114" s="9"/>
    </row>
    <row r="115" spans="2:4" ht="12.75">
      <c r="B115" s="9"/>
      <c r="C115" s="9"/>
      <c r="D115" s="9"/>
    </row>
    <row r="116" spans="2:4" ht="12.75">
      <c r="B116" s="9"/>
      <c r="C116" s="9"/>
      <c r="D116" s="9"/>
    </row>
    <row r="117" spans="2:4" ht="12.75">
      <c r="B117" s="9"/>
      <c r="C117" s="9"/>
      <c r="D117" s="9"/>
    </row>
    <row r="118" spans="2:4" ht="12.75">
      <c r="B118" s="9"/>
      <c r="C118" s="9"/>
      <c r="D118" s="9"/>
    </row>
    <row r="119" spans="2:4" ht="12.75">
      <c r="B119" s="9"/>
      <c r="C119" s="9"/>
      <c r="D119" s="9"/>
    </row>
    <row r="120" spans="2:4" ht="12.75">
      <c r="B120" s="9"/>
      <c r="C120" s="9"/>
      <c r="D120" s="9"/>
    </row>
    <row r="121" spans="2:4" ht="12.75">
      <c r="B121" s="9"/>
      <c r="C121" s="9"/>
      <c r="D121" s="9"/>
    </row>
    <row r="122" spans="2:4" ht="12.75">
      <c r="B122" s="9"/>
      <c r="C122" s="9"/>
      <c r="D122" s="9"/>
    </row>
    <row r="123" spans="2:4" ht="12.75">
      <c r="B123" s="9"/>
      <c r="C123" s="9"/>
      <c r="D123" s="9"/>
    </row>
    <row r="124" spans="2:4" ht="12.75">
      <c r="B124" s="9"/>
      <c r="C124" s="9"/>
      <c r="D124" s="9"/>
    </row>
    <row r="125" spans="2:4" ht="12.75">
      <c r="B125" s="9"/>
      <c r="C125" s="9"/>
      <c r="D125" s="9"/>
    </row>
    <row r="126" spans="2:4" ht="12.75">
      <c r="B126" s="9"/>
      <c r="C126" s="9"/>
      <c r="D126" s="9"/>
    </row>
    <row r="127" spans="2:4" ht="12.75">
      <c r="B127" s="9"/>
      <c r="C127" s="9"/>
      <c r="D127" s="9"/>
    </row>
    <row r="128" spans="2:4" ht="12.75">
      <c r="B128" s="9"/>
      <c r="C128" s="9"/>
      <c r="D128" s="9"/>
    </row>
    <row r="129" spans="2:4" ht="12.75">
      <c r="B129" s="9"/>
      <c r="C129" s="9"/>
      <c r="D129" s="9"/>
    </row>
    <row r="130" spans="2:4" ht="12.75">
      <c r="B130" s="9"/>
      <c r="C130" s="9"/>
      <c r="D130" s="9"/>
    </row>
    <row r="131" spans="2:4" ht="12.75">
      <c r="B131" s="9"/>
      <c r="C131" s="9"/>
      <c r="D131" s="9"/>
    </row>
    <row r="132" spans="2:4" ht="12.75">
      <c r="B132" s="9"/>
      <c r="C132" s="9"/>
      <c r="D132" s="9"/>
    </row>
    <row r="133" spans="2:4" ht="12.75">
      <c r="B133" s="9"/>
      <c r="C133" s="9"/>
      <c r="D133" s="9"/>
    </row>
    <row r="134" spans="2:4" ht="12.75">
      <c r="B134" s="9"/>
      <c r="C134" s="9"/>
      <c r="D134" s="9"/>
    </row>
  </sheetData>
  <mergeCells count="2">
    <mergeCell ref="A57:D58"/>
    <mergeCell ref="A3:E3"/>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47"/>
  <sheetViews>
    <sheetView workbookViewId="0" topLeftCell="A36">
      <selection activeCell="B38" sqref="B38"/>
    </sheetView>
  </sheetViews>
  <sheetFormatPr defaultColWidth="9.140625" defaultRowHeight="12.75"/>
  <cols>
    <col min="1" max="1" width="32.8515625" style="0" customWidth="1"/>
    <col min="2" max="2" width="17.421875" style="0" customWidth="1"/>
    <col min="3" max="3" width="19.57421875" style="0" customWidth="1"/>
    <col min="4" max="4" width="17.421875" style="0" customWidth="1"/>
    <col min="5" max="5" width="19.7109375" style="0" customWidth="1"/>
  </cols>
  <sheetData>
    <row r="1" ht="12.75">
      <c r="A1" s="4" t="s">
        <v>0</v>
      </c>
    </row>
    <row r="2" ht="12.75">
      <c r="A2" s="4"/>
    </row>
    <row r="3" spans="1:4" ht="15.75" customHeight="1">
      <c r="A3" s="50" t="s">
        <v>177</v>
      </c>
      <c r="B3" s="50"/>
      <c r="C3" s="50"/>
      <c r="D3" s="50"/>
    </row>
    <row r="4" ht="12.75">
      <c r="A4" s="34" t="s">
        <v>109</v>
      </c>
    </row>
    <row r="5" ht="12.75">
      <c r="A5" s="34"/>
    </row>
    <row r="6" spans="1:4" ht="12.75">
      <c r="A6" s="50" t="s">
        <v>108</v>
      </c>
      <c r="B6" s="49"/>
      <c r="C6" s="49"/>
      <c r="D6" s="49"/>
    </row>
    <row r="7" spans="1:4" ht="3.75" customHeight="1">
      <c r="A7" s="49"/>
      <c r="B7" s="49"/>
      <c r="C7" s="49"/>
      <c r="D7" s="49"/>
    </row>
    <row r="8" spans="1:4" ht="12.75">
      <c r="A8" s="18"/>
      <c r="B8" s="18"/>
      <c r="C8" s="18"/>
      <c r="D8" s="18"/>
    </row>
    <row r="10" spans="2:5" ht="12.75">
      <c r="B10" s="51" t="s">
        <v>110</v>
      </c>
      <c r="C10" s="51"/>
      <c r="D10" s="51" t="s">
        <v>118</v>
      </c>
      <c r="E10" s="51"/>
    </row>
    <row r="11" spans="2:5" ht="12.75">
      <c r="B11" s="2" t="s">
        <v>116</v>
      </c>
      <c r="C11" s="2" t="s">
        <v>113</v>
      </c>
      <c r="D11" s="2" t="s">
        <v>119</v>
      </c>
      <c r="E11" s="2" t="s">
        <v>113</v>
      </c>
    </row>
    <row r="12" spans="2:5" ht="12.75">
      <c r="B12" s="2" t="s">
        <v>115</v>
      </c>
      <c r="C12" s="2" t="s">
        <v>114</v>
      </c>
      <c r="D12" s="2" t="s">
        <v>120</v>
      </c>
      <c r="E12" s="2" t="s">
        <v>114</v>
      </c>
    </row>
    <row r="13" spans="2:5" ht="12.75">
      <c r="B13" s="2" t="s">
        <v>111</v>
      </c>
      <c r="C13" s="2" t="s">
        <v>111</v>
      </c>
      <c r="D13" s="2" t="s">
        <v>121</v>
      </c>
      <c r="E13" s="2" t="s">
        <v>122</v>
      </c>
    </row>
    <row r="14" spans="2:5" ht="12.75">
      <c r="B14" s="3" t="s">
        <v>112</v>
      </c>
      <c r="C14" s="3" t="s">
        <v>117</v>
      </c>
      <c r="D14" s="3" t="s">
        <v>112</v>
      </c>
      <c r="E14" s="3" t="s">
        <v>117</v>
      </c>
    </row>
    <row r="15" spans="2:4" ht="12.75">
      <c r="B15" s="8" t="s">
        <v>11</v>
      </c>
      <c r="C15" s="8"/>
      <c r="D15" s="8" t="s">
        <v>11</v>
      </c>
    </row>
    <row r="16" spans="1:5" ht="12.75">
      <c r="A16" t="s">
        <v>1</v>
      </c>
      <c r="B16" s="9">
        <v>16840</v>
      </c>
      <c r="C16" s="9">
        <v>0</v>
      </c>
      <c r="D16" s="9">
        <v>43357</v>
      </c>
      <c r="E16" s="9">
        <v>0</v>
      </c>
    </row>
    <row r="17" spans="2:5" ht="12.75">
      <c r="B17" s="9"/>
      <c r="C17" s="9"/>
      <c r="D17" s="9"/>
      <c r="E17" s="9"/>
    </row>
    <row r="18" spans="1:5" ht="12.75">
      <c r="A18" t="s">
        <v>53</v>
      </c>
      <c r="B18" s="9">
        <f>0-12522</f>
        <v>-12522</v>
      </c>
      <c r="C18" s="9">
        <v>0</v>
      </c>
      <c r="D18" s="9">
        <f>0-31211</f>
        <v>-31211</v>
      </c>
      <c r="E18" s="9">
        <v>0</v>
      </c>
    </row>
    <row r="19" spans="2:5" ht="12.75">
      <c r="B19" s="9"/>
      <c r="C19" s="9"/>
      <c r="D19" s="9"/>
      <c r="E19" s="9"/>
    </row>
    <row r="20" spans="1:5" ht="12.75">
      <c r="A20" t="s">
        <v>2</v>
      </c>
      <c r="B20" s="9">
        <v>394</v>
      </c>
      <c r="C20" s="9">
        <v>0</v>
      </c>
      <c r="D20" s="9">
        <v>583</v>
      </c>
      <c r="E20" s="9">
        <v>0</v>
      </c>
    </row>
    <row r="21" spans="2:5" ht="12.75">
      <c r="B21" s="9"/>
      <c r="C21" s="9"/>
      <c r="D21" s="9"/>
      <c r="E21" s="9"/>
    </row>
    <row r="22" spans="1:5" ht="12.75">
      <c r="A22" t="s">
        <v>55</v>
      </c>
      <c r="B22" s="9">
        <f>0-1090</f>
        <v>-1090</v>
      </c>
      <c r="C22" s="9">
        <v>0</v>
      </c>
      <c r="D22" s="9">
        <f>0-2770</f>
        <v>-2770</v>
      </c>
      <c r="E22" s="9">
        <v>0</v>
      </c>
    </row>
    <row r="23" spans="2:5" ht="12.75">
      <c r="B23" s="10"/>
      <c r="C23" s="10"/>
      <c r="D23" s="10"/>
      <c r="E23" s="10"/>
    </row>
    <row r="24" spans="1:5" ht="12.75">
      <c r="A24" t="s">
        <v>54</v>
      </c>
      <c r="B24" s="9">
        <f>SUM(B16:B23)</f>
        <v>3622</v>
      </c>
      <c r="C24" s="9">
        <f>SUM(C16:C23)</f>
        <v>0</v>
      </c>
      <c r="D24" s="9">
        <f>SUM(D16:D23)</f>
        <v>9959</v>
      </c>
      <c r="E24" s="9">
        <f>SUM(E16:E23)</f>
        <v>0</v>
      </c>
    </row>
    <row r="25" spans="2:5" ht="12.75">
      <c r="B25" s="9"/>
      <c r="C25" s="9"/>
      <c r="D25" s="9"/>
      <c r="E25" s="9"/>
    </row>
    <row r="26" spans="1:5" ht="12.75">
      <c r="A26" t="s">
        <v>3</v>
      </c>
      <c r="B26" s="9">
        <f>0-177</f>
        <v>-177</v>
      </c>
      <c r="C26" s="9">
        <v>0</v>
      </c>
      <c r="D26" s="9">
        <f>0-378</f>
        <v>-378</v>
      </c>
      <c r="E26" s="9">
        <v>0</v>
      </c>
    </row>
    <row r="27" spans="2:5" ht="12.75">
      <c r="B27" s="10"/>
      <c r="C27" s="10"/>
      <c r="D27" s="10"/>
      <c r="E27" s="10"/>
    </row>
    <row r="28" spans="1:5" ht="12.75">
      <c r="A28" t="s">
        <v>4</v>
      </c>
      <c r="B28" s="9">
        <f>SUM(B24:B27)</f>
        <v>3445</v>
      </c>
      <c r="C28" s="9">
        <f>SUM(C24:C27)</f>
        <v>0</v>
      </c>
      <c r="D28" s="9">
        <f>SUM(D24:D27)</f>
        <v>9581</v>
      </c>
      <c r="E28" s="9">
        <f>SUM(E24:E27)</f>
        <v>0</v>
      </c>
    </row>
    <row r="29" spans="2:5" ht="12.75">
      <c r="B29" s="9"/>
      <c r="C29" s="9"/>
      <c r="D29" s="9"/>
      <c r="E29" s="9"/>
    </row>
    <row r="30" spans="1:5" ht="12.75">
      <c r="A30" t="s">
        <v>5</v>
      </c>
      <c r="B30" s="9">
        <f>0-1047</f>
        <v>-1047</v>
      </c>
      <c r="C30" s="9">
        <v>0</v>
      </c>
      <c r="D30" s="9">
        <f>0-3067</f>
        <v>-3067</v>
      </c>
      <c r="E30" s="9">
        <v>0</v>
      </c>
    </row>
    <row r="31" spans="2:5" ht="12.75">
      <c r="B31" s="10"/>
      <c r="C31" s="10"/>
      <c r="D31" s="10"/>
      <c r="E31" s="10"/>
    </row>
    <row r="32" spans="1:5" ht="12.75">
      <c r="A32" t="s">
        <v>6</v>
      </c>
      <c r="B32" s="9">
        <f>SUM(B28:B31)</f>
        <v>2398</v>
      </c>
      <c r="C32" s="9">
        <f>SUM(C28:C31)</f>
        <v>0</v>
      </c>
      <c r="D32" s="9">
        <f>SUM(D28:D31)</f>
        <v>6514</v>
      </c>
      <c r="E32" s="9">
        <f>SUM(E28:E31)</f>
        <v>0</v>
      </c>
    </row>
    <row r="33" spans="2:5" ht="12.75">
      <c r="B33" s="9"/>
      <c r="C33" s="9"/>
      <c r="D33" s="9"/>
      <c r="E33" s="9"/>
    </row>
    <row r="34" spans="1:5" ht="12.75">
      <c r="A34" t="s">
        <v>7</v>
      </c>
      <c r="B34" s="9">
        <f>0-67</f>
        <v>-67</v>
      </c>
      <c r="C34" s="9">
        <v>0</v>
      </c>
      <c r="D34" s="9">
        <f>0-215</f>
        <v>-215</v>
      </c>
      <c r="E34" s="9">
        <v>0</v>
      </c>
    </row>
    <row r="35" spans="2:5" ht="12.75">
      <c r="B35" s="10"/>
      <c r="C35" s="10"/>
      <c r="D35" s="10"/>
      <c r="E35" s="9"/>
    </row>
    <row r="36" spans="1:5" ht="13.5" thickBot="1">
      <c r="A36" t="s">
        <v>8</v>
      </c>
      <c r="B36" s="11">
        <f>SUM(B32:B35)</f>
        <v>2331</v>
      </c>
      <c r="C36" s="11">
        <f>SUM(C32:C35)</f>
        <v>0</v>
      </c>
      <c r="D36" s="11">
        <f>SUM(D32:D35)</f>
        <v>6299</v>
      </c>
      <c r="E36" s="11">
        <f>SUM(E32:E35)</f>
        <v>0</v>
      </c>
    </row>
    <row r="37" spans="2:5" ht="13.5" thickTop="1">
      <c r="B37" s="9"/>
      <c r="C37" s="9"/>
      <c r="D37" s="9"/>
      <c r="E37" s="9"/>
    </row>
    <row r="38" spans="1:5" ht="12.75">
      <c r="A38" t="s">
        <v>9</v>
      </c>
      <c r="B38" s="16">
        <f>+B36/'BALANCE SHEET'!B41*100</f>
        <v>3.022209545047907</v>
      </c>
      <c r="C38" s="16">
        <f>+C36/'BALANCE SHEET'!D41*100</f>
        <v>0</v>
      </c>
      <c r="D38" s="16">
        <f>+D36/'BALANCE SHEET'!D41*100</f>
        <v>8.16683737634353</v>
      </c>
      <c r="E38" s="9"/>
    </row>
    <row r="39" spans="2:5" ht="12.75">
      <c r="B39" s="9"/>
      <c r="C39" s="9"/>
      <c r="D39" s="9"/>
      <c r="E39" s="9"/>
    </row>
    <row r="40" spans="1:5" ht="12.75">
      <c r="A40" t="s">
        <v>10</v>
      </c>
      <c r="B40" s="9">
        <v>0</v>
      </c>
      <c r="C40" s="9"/>
      <c r="D40" s="9">
        <v>0</v>
      </c>
      <c r="E40" s="9"/>
    </row>
    <row r="41" spans="2:5" ht="12.75">
      <c r="B41" s="9"/>
      <c r="C41" s="9"/>
      <c r="D41" s="9"/>
      <c r="E41" s="9"/>
    </row>
    <row r="42" spans="1:5" ht="27" customHeight="1">
      <c r="A42" s="49" t="s">
        <v>176</v>
      </c>
      <c r="B42" s="49"/>
      <c r="C42" s="49"/>
      <c r="D42" s="49"/>
      <c r="E42" s="49"/>
    </row>
    <row r="43" spans="1:5" ht="12.75">
      <c r="A43" s="49"/>
      <c r="B43" s="49"/>
      <c r="C43" s="49"/>
      <c r="D43" s="49"/>
      <c r="E43" s="49"/>
    </row>
    <row r="44" spans="1:5" ht="12.75">
      <c r="A44" s="18"/>
      <c r="B44" s="18"/>
      <c r="C44" s="18"/>
      <c r="D44" s="18"/>
      <c r="E44" s="18"/>
    </row>
    <row r="45" spans="1:5" ht="12.75">
      <c r="A45" s="49" t="s">
        <v>123</v>
      </c>
      <c r="B45" s="49"/>
      <c r="C45" s="49"/>
      <c r="D45" s="49"/>
      <c r="E45" s="49"/>
    </row>
    <row r="46" spans="1:5" ht="2.25" customHeight="1">
      <c r="A46" s="49"/>
      <c r="B46" s="49"/>
      <c r="C46" s="49"/>
      <c r="D46" s="49"/>
      <c r="E46" s="49"/>
    </row>
    <row r="47" spans="2:4" ht="12.75">
      <c r="B47" s="9"/>
      <c r="C47" s="9"/>
      <c r="D47" s="9"/>
    </row>
  </sheetData>
  <mergeCells count="6">
    <mergeCell ref="A45:E46"/>
    <mergeCell ref="A42:E43"/>
    <mergeCell ref="A6:D7"/>
    <mergeCell ref="A3:D3"/>
    <mergeCell ref="B10:C10"/>
    <mergeCell ref="D10:E10"/>
  </mergeCells>
  <printOptions/>
  <pageMargins left="0.75" right="0.5" top="1" bottom="1" header="0.5" footer="0.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E48"/>
  <sheetViews>
    <sheetView workbookViewId="0" topLeftCell="A1">
      <selection activeCell="A6" sqref="A6:E7"/>
    </sheetView>
  </sheetViews>
  <sheetFormatPr defaultColWidth="9.140625" defaultRowHeight="12.75"/>
  <cols>
    <col min="1" max="1" width="3.8515625" style="0" customWidth="1"/>
    <col min="2" max="2" width="4.28125" style="0" customWidth="1"/>
    <col min="3" max="3" width="41.00390625" style="0" customWidth="1"/>
    <col min="4" max="4" width="5.28125" style="0" customWidth="1"/>
    <col min="5" max="5" width="21.7109375" style="0" customWidth="1"/>
    <col min="6" max="6" width="9.57421875" style="0" bestFit="1" customWidth="1"/>
  </cols>
  <sheetData>
    <row r="1" ht="12.75">
      <c r="A1" s="4" t="s">
        <v>0</v>
      </c>
    </row>
    <row r="2" ht="12.75">
      <c r="A2" s="4"/>
    </row>
    <row r="3" spans="1:5" ht="12.75">
      <c r="A3" s="50" t="s">
        <v>126</v>
      </c>
      <c r="B3" s="50"/>
      <c r="C3" s="50"/>
      <c r="D3" s="50"/>
      <c r="E3" s="49"/>
    </row>
    <row r="4" ht="12.75">
      <c r="A4" s="34" t="s">
        <v>109</v>
      </c>
    </row>
    <row r="6" spans="1:5" ht="12.75">
      <c r="A6" s="50" t="s">
        <v>128</v>
      </c>
      <c r="B6" s="49"/>
      <c r="C6" s="49"/>
      <c r="D6" s="49"/>
      <c r="E6" s="49"/>
    </row>
    <row r="7" spans="1:5" ht="12.75">
      <c r="A7" s="49"/>
      <c r="B7" s="49"/>
      <c r="C7" s="49"/>
      <c r="D7" s="49"/>
      <c r="E7" s="49"/>
    </row>
    <row r="9" ht="25.5">
      <c r="E9" s="5" t="s">
        <v>104</v>
      </c>
    </row>
    <row r="10" ht="12.75">
      <c r="E10" s="31"/>
    </row>
    <row r="12" spans="1:5" ht="12.75">
      <c r="A12" s="6" t="s">
        <v>38</v>
      </c>
      <c r="B12" s="7"/>
      <c r="C12" s="7"/>
      <c r="D12" s="7"/>
      <c r="E12" s="26"/>
    </row>
    <row r="13" spans="1:5" ht="12.75">
      <c r="A13" s="7"/>
      <c r="B13" s="7" t="s">
        <v>4</v>
      </c>
      <c r="C13" s="7"/>
      <c r="D13" s="7"/>
      <c r="E13" s="26">
        <v>9580800</v>
      </c>
    </row>
    <row r="14" spans="1:5" ht="12.75">
      <c r="A14" s="7"/>
      <c r="B14" s="45" t="s">
        <v>153</v>
      </c>
      <c r="C14" s="7"/>
      <c r="D14" s="7"/>
      <c r="E14" s="26"/>
    </row>
    <row r="15" spans="1:5" ht="12.75">
      <c r="A15" s="7"/>
      <c r="B15" s="7"/>
      <c r="C15" s="7" t="s">
        <v>39</v>
      </c>
      <c r="D15" s="7"/>
      <c r="E15" s="48">
        <v>182020</v>
      </c>
    </row>
    <row r="16" spans="1:5" ht="12.75">
      <c r="A16" s="7"/>
      <c r="B16" s="7"/>
      <c r="C16" s="7" t="s">
        <v>40</v>
      </c>
      <c r="D16" s="7"/>
      <c r="E16" s="48">
        <f>0-64807</f>
        <v>-64807</v>
      </c>
    </row>
    <row r="17" spans="1:5" ht="12.75">
      <c r="A17" s="7"/>
      <c r="B17" s="7"/>
      <c r="C17" s="7"/>
      <c r="D17" s="7"/>
      <c r="E17" s="27"/>
    </row>
    <row r="18" spans="1:5" ht="12.75">
      <c r="A18" s="7"/>
      <c r="B18" s="6" t="s">
        <v>41</v>
      </c>
      <c r="C18" s="7"/>
      <c r="D18" s="7"/>
      <c r="E18" s="28">
        <f>SUM(E13:E17)</f>
        <v>9698013</v>
      </c>
    </row>
    <row r="19" spans="1:5" ht="12.75">
      <c r="A19" s="7"/>
      <c r="B19" s="6"/>
      <c r="C19" s="7"/>
      <c r="D19" s="7"/>
      <c r="E19" s="28"/>
    </row>
    <row r="20" spans="1:5" ht="12.75">
      <c r="A20" s="7"/>
      <c r="B20" s="45" t="s">
        <v>154</v>
      </c>
      <c r="C20" s="7"/>
      <c r="D20" s="7"/>
      <c r="E20" s="48">
        <v>14245680</v>
      </c>
    </row>
    <row r="21" spans="1:5" ht="12.75">
      <c r="A21" s="7"/>
      <c r="B21" s="7" t="s">
        <v>42</v>
      </c>
      <c r="C21" s="7"/>
      <c r="D21" s="7"/>
      <c r="E21" s="26">
        <f>0-17501674</f>
        <v>-17501674</v>
      </c>
    </row>
    <row r="22" spans="1:5" ht="12.75">
      <c r="A22" s="7"/>
      <c r="B22" s="7"/>
      <c r="C22" s="7"/>
      <c r="D22" s="7"/>
      <c r="E22" s="26"/>
    </row>
    <row r="23" spans="1:5" ht="13.5" thickBot="1">
      <c r="A23" s="7"/>
      <c r="B23" s="7" t="s">
        <v>43</v>
      </c>
      <c r="C23" s="7"/>
      <c r="D23" s="7"/>
      <c r="E23" s="29">
        <f>SUM(E18:E22)</f>
        <v>6442019</v>
      </c>
    </row>
    <row r="24" spans="1:5" ht="12.75">
      <c r="A24" s="7"/>
      <c r="B24" s="7"/>
      <c r="C24" s="7"/>
      <c r="D24" s="7"/>
      <c r="E24" s="26"/>
    </row>
    <row r="25" spans="1:5" ht="12.75">
      <c r="A25" s="6" t="s">
        <v>44</v>
      </c>
      <c r="B25" s="7"/>
      <c r="C25" s="7"/>
      <c r="D25" s="7"/>
      <c r="E25" s="26"/>
    </row>
    <row r="26" spans="1:5" ht="12.75">
      <c r="A26" s="6"/>
      <c r="B26" s="7" t="s">
        <v>100</v>
      </c>
      <c r="C26" s="7"/>
      <c r="D26" s="7"/>
      <c r="E26" s="26">
        <f>0-2079551</f>
        <v>-2079551</v>
      </c>
    </row>
    <row r="27" spans="1:5" ht="13.5" thickBot="1">
      <c r="A27" s="7"/>
      <c r="B27" s="7" t="s">
        <v>173</v>
      </c>
      <c r="C27" s="7"/>
      <c r="D27" s="7"/>
      <c r="E27" s="29">
        <f>SUM(E26:E26)</f>
        <v>-2079551</v>
      </c>
    </row>
    <row r="28" spans="1:5" ht="12.75">
      <c r="A28" s="7"/>
      <c r="B28" s="7"/>
      <c r="C28" s="7"/>
      <c r="D28" s="7"/>
      <c r="E28" s="26"/>
    </row>
    <row r="29" spans="1:5" ht="12.75">
      <c r="A29" s="6" t="s">
        <v>45</v>
      </c>
      <c r="B29" s="7"/>
      <c r="C29" s="7"/>
      <c r="D29" s="7"/>
      <c r="E29" s="26"/>
    </row>
    <row r="30" spans="1:5" ht="12.75">
      <c r="A30" s="7"/>
      <c r="B30" s="7" t="s">
        <v>101</v>
      </c>
      <c r="C30" s="7"/>
      <c r="D30" s="7"/>
      <c r="E30" s="26">
        <f>0-5007421</f>
        <v>-5007421</v>
      </c>
    </row>
    <row r="31" spans="1:5" ht="13.5" thickBot="1">
      <c r="A31" s="7"/>
      <c r="B31" s="7" t="s">
        <v>174</v>
      </c>
      <c r="C31" s="7"/>
      <c r="D31" s="7"/>
      <c r="E31" s="29">
        <f>SUM(E30:E30)</f>
        <v>-5007421</v>
      </c>
    </row>
    <row r="32" spans="1:5" ht="12.75">
      <c r="A32" s="7"/>
      <c r="B32" s="7"/>
      <c r="C32" s="7"/>
      <c r="D32" s="7"/>
      <c r="E32" s="26"/>
    </row>
    <row r="33" spans="1:5" ht="12.75">
      <c r="A33" s="6" t="s">
        <v>46</v>
      </c>
      <c r="B33" s="7"/>
      <c r="C33" s="7"/>
      <c r="D33" s="7"/>
      <c r="E33" s="26">
        <f>+E23+E27+E31</f>
        <v>-644953</v>
      </c>
    </row>
    <row r="34" spans="1:5" ht="12.75">
      <c r="A34" s="6" t="s">
        <v>47</v>
      </c>
      <c r="B34" s="7"/>
      <c r="C34" s="7"/>
      <c r="D34" s="7"/>
      <c r="E34" s="26">
        <f>0-2883384</f>
        <v>-2883384</v>
      </c>
    </row>
    <row r="35" spans="1:5" ht="13.5" thickBot="1">
      <c r="A35" s="6" t="s">
        <v>48</v>
      </c>
      <c r="B35" s="7"/>
      <c r="C35" s="7"/>
      <c r="D35" s="7"/>
      <c r="E35" s="30">
        <f>SUM(E33:E34)</f>
        <v>-3528337</v>
      </c>
    </row>
    <row r="36" spans="1:5" ht="12.75">
      <c r="A36" s="7"/>
      <c r="B36" s="7"/>
      <c r="C36" s="7"/>
      <c r="D36" s="7"/>
      <c r="E36" s="26"/>
    </row>
    <row r="37" spans="1:5" ht="12.75">
      <c r="A37" s="7"/>
      <c r="B37" s="7"/>
      <c r="C37" s="7"/>
      <c r="D37" s="7"/>
      <c r="E37" s="26"/>
    </row>
    <row r="38" spans="1:5" ht="12.75">
      <c r="A38" s="7" t="s">
        <v>49</v>
      </c>
      <c r="B38" s="7"/>
      <c r="C38" s="7"/>
      <c r="D38" s="7"/>
      <c r="E38" s="26"/>
    </row>
    <row r="39" spans="1:5" ht="12.75">
      <c r="A39" s="7"/>
      <c r="B39" s="7"/>
      <c r="C39" s="7"/>
      <c r="D39" s="7"/>
      <c r="E39" s="26"/>
    </row>
    <row r="40" spans="1:5" ht="12.75">
      <c r="A40" s="7"/>
      <c r="B40" s="7" t="s">
        <v>50</v>
      </c>
      <c r="C40" s="7"/>
      <c r="D40" s="7"/>
      <c r="E40" s="26">
        <v>1098973</v>
      </c>
    </row>
    <row r="41" spans="1:5" ht="12.75">
      <c r="A41" s="7"/>
      <c r="B41" s="7" t="s">
        <v>102</v>
      </c>
      <c r="C41" s="7"/>
      <c r="D41" s="7"/>
      <c r="E41" s="26">
        <f>0-4627310</f>
        <v>-4627310</v>
      </c>
    </row>
    <row r="42" spans="1:5" ht="13.5" thickBot="1">
      <c r="A42" s="7"/>
      <c r="B42" s="7"/>
      <c r="C42" s="7"/>
      <c r="D42" s="7"/>
      <c r="E42" s="30">
        <f>SUM(E40:E41)</f>
        <v>-3528337</v>
      </c>
    </row>
    <row r="43" spans="1:5" ht="12.75">
      <c r="A43" s="7"/>
      <c r="B43" s="7"/>
      <c r="C43" s="7"/>
      <c r="D43" s="7"/>
      <c r="E43" s="47"/>
    </row>
    <row r="44" spans="1:5" ht="12.75">
      <c r="A44" s="49" t="s">
        <v>175</v>
      </c>
      <c r="B44" s="49"/>
      <c r="C44" s="49"/>
      <c r="D44" s="49"/>
      <c r="E44" s="49"/>
    </row>
    <row r="45" spans="1:5" ht="12.75">
      <c r="A45" s="49"/>
      <c r="B45" s="49"/>
      <c r="C45" s="49"/>
      <c r="D45" s="49"/>
      <c r="E45" s="49"/>
    </row>
    <row r="46" spans="1:5" ht="12.75">
      <c r="A46" s="7"/>
      <c r="B46" s="7"/>
      <c r="C46" s="7"/>
      <c r="D46" s="7"/>
      <c r="E46" s="7"/>
    </row>
    <row r="47" spans="1:5" ht="12.75">
      <c r="A47" s="52" t="s">
        <v>129</v>
      </c>
      <c r="B47" s="49"/>
      <c r="C47" s="49"/>
      <c r="D47" s="49"/>
      <c r="E47" s="49"/>
    </row>
    <row r="48" spans="1:5" ht="12.75">
      <c r="A48" s="49"/>
      <c r="B48" s="49"/>
      <c r="C48" s="49"/>
      <c r="D48" s="49"/>
      <c r="E48" s="49"/>
    </row>
  </sheetData>
  <mergeCells count="4">
    <mergeCell ref="A47:E48"/>
    <mergeCell ref="A6:E7"/>
    <mergeCell ref="A3:E3"/>
    <mergeCell ref="A44:E4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0"/>
  <sheetViews>
    <sheetView workbookViewId="0" topLeftCell="A1">
      <selection activeCell="A16" sqref="A16"/>
    </sheetView>
  </sheetViews>
  <sheetFormatPr defaultColWidth="9.140625" defaultRowHeight="12.75"/>
  <cols>
    <col min="1" max="1" width="35.28125" style="0" customWidth="1"/>
    <col min="2" max="2" width="11.421875" style="0" customWidth="1"/>
    <col min="3" max="3" width="13.57421875" style="0" customWidth="1"/>
    <col min="4" max="4" width="15.00390625" style="0" customWidth="1"/>
    <col min="5" max="5" width="12.00390625" style="0" customWidth="1"/>
    <col min="6" max="6" width="11.8515625" style="0" customWidth="1"/>
  </cols>
  <sheetData>
    <row r="1" ht="12.75">
      <c r="A1" s="4" t="s">
        <v>0</v>
      </c>
    </row>
    <row r="2" ht="12.75">
      <c r="A2" s="4"/>
    </row>
    <row r="3" spans="1:5" ht="12.75">
      <c r="A3" s="50" t="s">
        <v>126</v>
      </c>
      <c r="B3" s="50"/>
      <c r="C3" s="50"/>
      <c r="D3" s="50"/>
      <c r="E3" s="49"/>
    </row>
    <row r="4" ht="12.75">
      <c r="A4" s="34" t="s">
        <v>109</v>
      </c>
    </row>
    <row r="5" ht="12.75">
      <c r="A5" s="4"/>
    </row>
    <row r="6" spans="1:6" ht="12.75">
      <c r="A6" s="53" t="s">
        <v>127</v>
      </c>
      <c r="B6" s="54"/>
      <c r="C6" s="54"/>
      <c r="D6" s="54"/>
      <c r="E6" s="54"/>
      <c r="F6" s="54"/>
    </row>
    <row r="7" spans="1:6" ht="12.75">
      <c r="A7" s="54"/>
      <c r="B7" s="54"/>
      <c r="C7" s="54"/>
      <c r="D7" s="54"/>
      <c r="E7" s="54"/>
      <c r="F7" s="54"/>
    </row>
    <row r="9" spans="2:6" ht="38.25">
      <c r="B9" s="5" t="s">
        <v>33</v>
      </c>
      <c r="C9" s="5" t="s">
        <v>12</v>
      </c>
      <c r="D9" s="5" t="s">
        <v>13</v>
      </c>
      <c r="E9" s="5" t="s">
        <v>14</v>
      </c>
      <c r="F9" s="5" t="s">
        <v>15</v>
      </c>
    </row>
    <row r="10" spans="2:6" ht="12.75">
      <c r="B10" s="1" t="s">
        <v>11</v>
      </c>
      <c r="C10" s="1" t="s">
        <v>11</v>
      </c>
      <c r="D10" s="1" t="s">
        <v>11</v>
      </c>
      <c r="E10" s="1" t="s">
        <v>11</v>
      </c>
      <c r="F10" s="1" t="s">
        <v>11</v>
      </c>
    </row>
    <row r="12" spans="1:6" ht="12.75">
      <c r="A12" t="s">
        <v>17</v>
      </c>
      <c r="B12" s="9">
        <f>+'BALANCE SHEET'!D41</f>
        <v>77129</v>
      </c>
      <c r="C12" s="9">
        <v>500</v>
      </c>
      <c r="D12" s="9">
        <f>302926/1000</f>
        <v>302.926</v>
      </c>
      <c r="E12" s="9">
        <f>19498983/1000</f>
        <v>19498.983</v>
      </c>
      <c r="F12" s="9">
        <f>SUM(B12:E12)</f>
        <v>97430.90900000001</v>
      </c>
    </row>
    <row r="13" spans="2:6" ht="12.75">
      <c r="B13" s="9"/>
      <c r="C13" s="9"/>
      <c r="D13" s="9"/>
      <c r="E13" s="9"/>
      <c r="F13" s="9"/>
    </row>
    <row r="14" spans="1:6" ht="12.75">
      <c r="A14" t="s">
        <v>16</v>
      </c>
      <c r="B14" s="9">
        <v>0</v>
      </c>
      <c r="C14" s="9">
        <v>0</v>
      </c>
      <c r="D14" s="9">
        <v>0</v>
      </c>
      <c r="E14" s="9">
        <f>+'INCOME STATEMENT'!D36</f>
        <v>6299</v>
      </c>
      <c r="F14" s="9">
        <f>SUM(B14:E14)</f>
        <v>6299</v>
      </c>
    </row>
    <row r="15" spans="2:6" ht="12.75">
      <c r="B15" s="9"/>
      <c r="C15" s="9"/>
      <c r="D15" s="9"/>
      <c r="E15" s="9"/>
      <c r="F15" s="9"/>
    </row>
    <row r="16" spans="1:6" ht="13.5" thickBot="1">
      <c r="A16" t="s">
        <v>18</v>
      </c>
      <c r="B16" s="11">
        <f>SUM(B12:B15)</f>
        <v>77129</v>
      </c>
      <c r="C16" s="11">
        <f>SUM(C12:C15)</f>
        <v>500</v>
      </c>
      <c r="D16" s="11">
        <f>SUM(D12:D15)</f>
        <v>302.926</v>
      </c>
      <c r="E16" s="11">
        <f>SUM(E12:E15)</f>
        <v>25797.983</v>
      </c>
      <c r="F16" s="11">
        <f>SUM(F12:F15)</f>
        <v>103729.90900000001</v>
      </c>
    </row>
    <row r="17" ht="13.5" thickTop="1"/>
    <row r="19" spans="1:6" ht="12.75">
      <c r="A19" s="49"/>
      <c r="B19" s="49"/>
      <c r="C19" s="49"/>
      <c r="D19" s="49"/>
      <c r="E19" s="49"/>
      <c r="F19" s="49"/>
    </row>
    <row r="20" spans="1:6" ht="12.75">
      <c r="A20" s="49"/>
      <c r="B20" s="49"/>
      <c r="C20" s="49"/>
      <c r="D20" s="49"/>
      <c r="E20" s="49"/>
      <c r="F20" s="49"/>
    </row>
  </sheetData>
  <mergeCells count="3">
    <mergeCell ref="A19:F20"/>
    <mergeCell ref="A6:F7"/>
    <mergeCell ref="A3:E3"/>
  </mergeCells>
  <printOptions/>
  <pageMargins left="0.75" right="0.75" top="1" bottom="1" header="0.5" footer="0.5"/>
  <pageSetup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dimension ref="A1:J192"/>
  <sheetViews>
    <sheetView workbookViewId="0" topLeftCell="A26">
      <selection activeCell="B26" sqref="B26"/>
    </sheetView>
  </sheetViews>
  <sheetFormatPr defaultColWidth="9.140625" defaultRowHeight="12.75"/>
  <cols>
    <col min="1" max="1" width="3.28125" style="0" customWidth="1"/>
    <col min="2" max="2" width="4.421875" style="0" customWidth="1"/>
    <col min="7" max="7" width="11.7109375" style="0" customWidth="1"/>
    <col min="9" max="9" width="6.57421875" style="0" customWidth="1"/>
    <col min="10" max="10" width="10.57421875" style="0" customWidth="1"/>
  </cols>
  <sheetData>
    <row r="1" ht="12.75">
      <c r="A1" s="4" t="s">
        <v>52</v>
      </c>
    </row>
    <row r="2" ht="12.75">
      <c r="A2" s="4"/>
    </row>
    <row r="3" ht="12.75">
      <c r="A3" s="4" t="s">
        <v>105</v>
      </c>
    </row>
    <row r="5" spans="1:3" ht="12.75">
      <c r="A5" s="4">
        <v>1</v>
      </c>
      <c r="B5" s="4" t="s">
        <v>60</v>
      </c>
      <c r="C5" s="4"/>
    </row>
    <row r="6" spans="2:10" ht="12.75">
      <c r="B6" s="49" t="s">
        <v>106</v>
      </c>
      <c r="C6" s="49"/>
      <c r="D6" s="49"/>
      <c r="E6" s="49"/>
      <c r="F6" s="49"/>
      <c r="G6" s="49"/>
      <c r="H6" s="49"/>
      <c r="I6" s="49"/>
      <c r="J6" s="49"/>
    </row>
    <row r="7" spans="2:10" ht="12.75">
      <c r="B7" s="49"/>
      <c r="C7" s="49"/>
      <c r="D7" s="49"/>
      <c r="E7" s="49"/>
      <c r="F7" s="49"/>
      <c r="G7" s="49"/>
      <c r="H7" s="49"/>
      <c r="I7" s="49"/>
      <c r="J7" s="49"/>
    </row>
    <row r="8" spans="2:10" ht="12.75">
      <c r="B8" s="49"/>
      <c r="C8" s="49"/>
      <c r="D8" s="49"/>
      <c r="E8" s="49"/>
      <c r="F8" s="49"/>
      <c r="G8" s="49"/>
      <c r="H8" s="49"/>
      <c r="I8" s="49"/>
      <c r="J8" s="49"/>
    </row>
    <row r="10" spans="2:10" ht="12.75">
      <c r="B10" s="49" t="s">
        <v>98</v>
      </c>
      <c r="C10" s="49"/>
      <c r="D10" s="49"/>
      <c r="E10" s="49"/>
      <c r="F10" s="49"/>
      <c r="G10" s="49"/>
      <c r="H10" s="49"/>
      <c r="I10" s="49"/>
      <c r="J10" s="49"/>
    </row>
    <row r="11" spans="2:10" ht="28.5" customHeight="1">
      <c r="B11" s="49"/>
      <c r="C11" s="49"/>
      <c r="D11" s="49"/>
      <c r="E11" s="49"/>
      <c r="F11" s="49"/>
      <c r="G11" s="49"/>
      <c r="H11" s="49"/>
      <c r="I11" s="49"/>
      <c r="J11" s="49"/>
    </row>
    <row r="14" spans="1:2" ht="12.75">
      <c r="A14" s="4">
        <v>2</v>
      </c>
      <c r="B14" s="4" t="s">
        <v>77</v>
      </c>
    </row>
    <row r="15" ht="12.75">
      <c r="B15" t="s">
        <v>155</v>
      </c>
    </row>
    <row r="18" spans="1:2" ht="12.75">
      <c r="A18" s="4">
        <v>3</v>
      </c>
      <c r="B18" s="4" t="s">
        <v>61</v>
      </c>
    </row>
    <row r="19" spans="7:10" ht="12.75">
      <c r="G19" s="51"/>
      <c r="H19" s="51"/>
      <c r="I19" s="51"/>
      <c r="J19" s="51"/>
    </row>
    <row r="20" spans="7:10" ht="28.5" customHeight="1">
      <c r="G20" s="56" t="s">
        <v>62</v>
      </c>
      <c r="H20" s="35"/>
      <c r="J20" s="56" t="s">
        <v>63</v>
      </c>
    </row>
    <row r="21" spans="7:10" ht="12.75">
      <c r="G21" s="56"/>
      <c r="J21" s="56"/>
    </row>
    <row r="22" spans="7:10" ht="12.75">
      <c r="G22" s="5" t="s">
        <v>11</v>
      </c>
      <c r="J22" s="5" t="s">
        <v>11</v>
      </c>
    </row>
    <row r="23" spans="7:10" ht="12.75">
      <c r="G23" s="5"/>
      <c r="J23" s="5"/>
    </row>
    <row r="24" spans="2:10" ht="13.5" thickBot="1">
      <c r="B24" t="s">
        <v>64</v>
      </c>
      <c r="G24" s="17">
        <f>0-'INCOME STATEMENT'!B30</f>
        <v>1047</v>
      </c>
      <c r="H24" s="9"/>
      <c r="I24" s="9"/>
      <c r="J24" s="17">
        <f>0-'INCOME STATEMENT'!D30</f>
        <v>3067</v>
      </c>
    </row>
    <row r="25" ht="13.5" thickTop="1"/>
    <row r="28" spans="1:3" ht="12.75">
      <c r="A28" s="4">
        <v>4</v>
      </c>
      <c r="B28" s="4" t="s">
        <v>65</v>
      </c>
      <c r="C28" s="4"/>
    </row>
    <row r="29" spans="7:10" ht="12.75" customHeight="1">
      <c r="G29" s="56" t="s">
        <v>62</v>
      </c>
      <c r="J29" s="56" t="s">
        <v>63</v>
      </c>
    </row>
    <row r="30" spans="7:10" ht="29.25" customHeight="1">
      <c r="G30" s="56"/>
      <c r="J30" s="56"/>
    </row>
    <row r="32" ht="12.75">
      <c r="B32" t="s">
        <v>73</v>
      </c>
    </row>
    <row r="34" spans="2:10" ht="12.75">
      <c r="B34" t="s">
        <v>67</v>
      </c>
      <c r="F34" t="s">
        <v>71</v>
      </c>
      <c r="G34" s="9">
        <f>+'INCOME STATEMENT'!B36</f>
        <v>2331</v>
      </c>
      <c r="H34" s="9"/>
      <c r="I34" s="9"/>
      <c r="J34" s="9">
        <f>+'INCOME STATEMENT'!D36</f>
        <v>6299</v>
      </c>
    </row>
    <row r="35" spans="7:10" ht="12.75">
      <c r="G35" s="9"/>
      <c r="H35" s="9"/>
      <c r="I35" s="9"/>
      <c r="J35" s="9"/>
    </row>
    <row r="36" spans="2:10" ht="12.75">
      <c r="B36" t="s">
        <v>69</v>
      </c>
      <c r="F36" t="s">
        <v>70</v>
      </c>
      <c r="G36" s="9">
        <f>+'BALANCE SHEET'!B41</f>
        <v>77129</v>
      </c>
      <c r="H36" s="9"/>
      <c r="I36" s="9"/>
      <c r="J36" s="9">
        <f>+'BALANCE SHEET'!D41</f>
        <v>77129</v>
      </c>
    </row>
    <row r="37" spans="2:10" ht="12.75">
      <c r="B37" t="s">
        <v>68</v>
      </c>
      <c r="G37" s="16"/>
      <c r="H37" s="16"/>
      <c r="I37" s="16"/>
      <c r="J37" s="16"/>
    </row>
    <row r="38" spans="7:10" ht="12.75">
      <c r="G38" s="16"/>
      <c r="H38" s="16"/>
      <c r="I38" s="16"/>
      <c r="J38" s="16"/>
    </row>
    <row r="39" spans="2:10" ht="12.75">
      <c r="B39" t="s">
        <v>66</v>
      </c>
      <c r="F39" t="s">
        <v>72</v>
      </c>
      <c r="G39" s="16">
        <f>+G34/G36*100</f>
        <v>3.022209545047907</v>
      </c>
      <c r="H39" s="16"/>
      <c r="I39" s="16"/>
      <c r="J39" s="16">
        <f>+J34/J36*100</f>
        <v>8.16683737634353</v>
      </c>
    </row>
    <row r="43" spans="2:10" ht="12.75">
      <c r="B43" t="s">
        <v>74</v>
      </c>
      <c r="G43" s="1" t="s">
        <v>75</v>
      </c>
      <c r="J43" s="1" t="s">
        <v>75</v>
      </c>
    </row>
    <row r="47" spans="1:3" ht="12.75">
      <c r="A47" s="4">
        <v>5</v>
      </c>
      <c r="B47" s="4" t="s">
        <v>22</v>
      </c>
      <c r="C47" s="4"/>
    </row>
    <row r="48" spans="2:10" ht="12.75">
      <c r="B48" s="49" t="s">
        <v>131</v>
      </c>
      <c r="C48" s="49"/>
      <c r="D48" s="49"/>
      <c r="E48" s="49"/>
      <c r="F48" s="49"/>
      <c r="G48" s="49"/>
      <c r="H48" s="49"/>
      <c r="I48" s="49"/>
      <c r="J48" s="49"/>
    </row>
    <row r="49" spans="2:10" ht="25.5" customHeight="1">
      <c r="B49" s="49"/>
      <c r="C49" s="49"/>
      <c r="D49" s="49"/>
      <c r="E49" s="49"/>
      <c r="F49" s="49"/>
      <c r="G49" s="49"/>
      <c r="H49" s="49"/>
      <c r="I49" s="49"/>
      <c r="J49" s="49"/>
    </row>
    <row r="50" spans="2:10" ht="12.75">
      <c r="B50" s="18"/>
      <c r="C50" s="18"/>
      <c r="D50" s="18"/>
      <c r="E50" s="18"/>
      <c r="F50" s="18"/>
      <c r="G50" s="18"/>
      <c r="H50" s="18"/>
      <c r="I50" s="18"/>
      <c r="J50" s="18"/>
    </row>
    <row r="51" spans="2:10" ht="12.75">
      <c r="B51" s="18"/>
      <c r="C51" s="18"/>
      <c r="D51" s="18"/>
      <c r="E51" s="18"/>
      <c r="F51" s="18"/>
      <c r="G51" s="18"/>
      <c r="H51" s="18"/>
      <c r="I51" s="18"/>
      <c r="J51" s="18"/>
    </row>
    <row r="52" spans="1:10" ht="12.75">
      <c r="A52" s="4">
        <v>6</v>
      </c>
      <c r="B52" s="25" t="s">
        <v>130</v>
      </c>
      <c r="C52" s="18"/>
      <c r="D52" s="18"/>
      <c r="E52" s="18"/>
      <c r="F52" s="18"/>
      <c r="G52" s="18"/>
      <c r="H52" s="18"/>
      <c r="I52" s="18"/>
      <c r="J52" s="18"/>
    </row>
    <row r="53" spans="2:10" ht="26.25" customHeight="1">
      <c r="B53" s="49" t="s">
        <v>132</v>
      </c>
      <c r="C53" s="49"/>
      <c r="D53" s="49"/>
      <c r="E53" s="49"/>
      <c r="F53" s="49"/>
      <c r="G53" s="49"/>
      <c r="H53" s="49"/>
      <c r="I53" s="49"/>
      <c r="J53" s="49"/>
    </row>
    <row r="54" spans="2:10" ht="12.75">
      <c r="B54" s="20"/>
      <c r="C54" s="18"/>
      <c r="D54" s="18"/>
      <c r="E54" s="18"/>
      <c r="F54" s="18"/>
      <c r="G54" s="18"/>
      <c r="H54" s="18"/>
      <c r="I54" s="18"/>
      <c r="J54" s="18"/>
    </row>
    <row r="55" spans="2:10" ht="12.75">
      <c r="B55" s="18"/>
      <c r="C55" s="18"/>
      <c r="D55" s="18"/>
      <c r="E55" s="18"/>
      <c r="F55" s="18"/>
      <c r="G55" s="18"/>
      <c r="H55" s="18"/>
      <c r="I55" s="18"/>
      <c r="J55" s="18"/>
    </row>
    <row r="56" spans="1:10" ht="12.75">
      <c r="A56" s="4">
        <v>7</v>
      </c>
      <c r="B56" s="25" t="s">
        <v>156</v>
      </c>
      <c r="C56" s="18"/>
      <c r="D56" s="18"/>
      <c r="E56" s="18"/>
      <c r="F56" s="18"/>
      <c r="G56" s="18"/>
      <c r="H56" s="18"/>
      <c r="I56" s="18"/>
      <c r="J56" s="18"/>
    </row>
    <row r="57" spans="2:10" ht="12.75">
      <c r="B57" s="49" t="s">
        <v>133</v>
      </c>
      <c r="C57" s="49"/>
      <c r="D57" s="49"/>
      <c r="E57" s="49"/>
      <c r="F57" s="49"/>
      <c r="G57" s="49"/>
      <c r="H57" s="49"/>
      <c r="I57" s="49"/>
      <c r="J57" s="49"/>
    </row>
    <row r="58" spans="2:10" ht="12.75">
      <c r="B58" s="49"/>
      <c r="C58" s="49"/>
      <c r="D58" s="49"/>
      <c r="E58" s="49"/>
      <c r="F58" s="49"/>
      <c r="G58" s="49"/>
      <c r="H58" s="49"/>
      <c r="I58" s="49"/>
      <c r="J58" s="49"/>
    </row>
    <row r="59" spans="2:10" ht="12.75">
      <c r="B59" s="18"/>
      <c r="C59" s="18"/>
      <c r="D59" s="18"/>
      <c r="E59" s="18"/>
      <c r="F59" s="18"/>
      <c r="G59" s="18"/>
      <c r="H59" s="18"/>
      <c r="I59" s="18"/>
      <c r="J59" s="18"/>
    </row>
    <row r="60" spans="2:10" ht="12.75">
      <c r="B60" s="18"/>
      <c r="C60" s="18"/>
      <c r="D60" s="18"/>
      <c r="E60" s="18"/>
      <c r="F60" s="18"/>
      <c r="G60" s="18"/>
      <c r="H60" s="18"/>
      <c r="I60" s="18"/>
      <c r="J60" s="18"/>
    </row>
    <row r="61" spans="1:2" ht="12.75">
      <c r="A61" s="4">
        <v>8</v>
      </c>
      <c r="B61" s="4" t="s">
        <v>76</v>
      </c>
    </row>
    <row r="62" spans="2:10" ht="12.75">
      <c r="B62" s="49" t="s">
        <v>134</v>
      </c>
      <c r="C62" s="49"/>
      <c r="D62" s="49"/>
      <c r="E62" s="49"/>
      <c r="F62" s="49"/>
      <c r="G62" s="49"/>
      <c r="H62" s="49"/>
      <c r="I62" s="49"/>
      <c r="J62" s="49"/>
    </row>
    <row r="63" spans="2:10" ht="12.75">
      <c r="B63" s="49"/>
      <c r="C63" s="49"/>
      <c r="D63" s="49"/>
      <c r="E63" s="49"/>
      <c r="F63" s="49"/>
      <c r="G63" s="49"/>
      <c r="H63" s="49"/>
      <c r="I63" s="49"/>
      <c r="J63" s="49"/>
    </row>
    <row r="64" spans="2:10" ht="12.75">
      <c r="B64" s="18"/>
      <c r="C64" s="18"/>
      <c r="D64" s="18"/>
      <c r="E64" s="18"/>
      <c r="F64" s="18"/>
      <c r="G64" s="18"/>
      <c r="H64" s="18"/>
      <c r="I64" s="18"/>
      <c r="J64" s="18"/>
    </row>
    <row r="65" spans="2:10" ht="12.75">
      <c r="B65" s="18"/>
      <c r="C65" s="18"/>
      <c r="D65" s="18"/>
      <c r="E65" s="18"/>
      <c r="F65" s="18"/>
      <c r="G65" s="18"/>
      <c r="H65" s="18"/>
      <c r="I65" s="18"/>
      <c r="J65" s="18"/>
    </row>
    <row r="66" spans="1:10" ht="12.75">
      <c r="A66" s="4">
        <v>9</v>
      </c>
      <c r="B66" s="4" t="s">
        <v>135</v>
      </c>
      <c r="C66" s="18"/>
      <c r="D66" s="18"/>
      <c r="E66" s="18"/>
      <c r="F66" s="18"/>
      <c r="G66" s="18"/>
      <c r="H66" s="18"/>
      <c r="I66" s="18"/>
      <c r="J66" s="18"/>
    </row>
    <row r="67" spans="2:10" ht="12.75">
      <c r="B67" s="18"/>
      <c r="C67" s="18"/>
      <c r="D67" s="18"/>
      <c r="E67" s="18"/>
      <c r="F67" s="18"/>
      <c r="G67" s="18"/>
      <c r="H67" s="18"/>
      <c r="I67" s="18"/>
      <c r="J67" s="18"/>
    </row>
    <row r="68" spans="2:10" ht="53.25" customHeight="1">
      <c r="B68" s="55" t="s">
        <v>136</v>
      </c>
      <c r="C68" s="49"/>
      <c r="D68" s="49"/>
      <c r="E68" s="49"/>
      <c r="F68" s="49"/>
      <c r="G68" s="49"/>
      <c r="H68" s="49"/>
      <c r="I68" s="49"/>
      <c r="J68" s="49"/>
    </row>
    <row r="69" spans="2:10" ht="12.75">
      <c r="B69" s="34"/>
      <c r="C69" s="18"/>
      <c r="D69" s="18"/>
      <c r="E69" s="18"/>
      <c r="F69" s="18"/>
      <c r="G69" s="18"/>
      <c r="H69" s="18"/>
      <c r="I69" s="18"/>
      <c r="J69" s="18"/>
    </row>
    <row r="70" spans="2:10" ht="12.75">
      <c r="B70" s="4" t="s">
        <v>137</v>
      </c>
      <c r="C70" s="18"/>
      <c r="D70" s="18"/>
      <c r="E70" s="18"/>
      <c r="F70" s="18"/>
      <c r="G70" s="18"/>
      <c r="H70" s="18"/>
      <c r="I70" s="18"/>
      <c r="J70" s="18"/>
    </row>
    <row r="71" spans="2:10" ht="12.75">
      <c r="B71" s="34"/>
      <c r="C71" s="18"/>
      <c r="D71" s="18"/>
      <c r="E71" s="18"/>
      <c r="F71" s="18"/>
      <c r="G71" s="18"/>
      <c r="H71" s="18"/>
      <c r="I71" s="18"/>
      <c r="J71" s="18"/>
    </row>
    <row r="72" spans="2:10" ht="29.25" customHeight="1">
      <c r="B72" s="55" t="s">
        <v>138</v>
      </c>
      <c r="C72" s="49"/>
      <c r="D72" s="49"/>
      <c r="E72" s="49"/>
      <c r="F72" s="49"/>
      <c r="G72" s="49"/>
      <c r="H72" s="49"/>
      <c r="I72" s="49"/>
      <c r="J72" s="49"/>
    </row>
    <row r="73" spans="2:10" ht="12.75">
      <c r="B73" s="34"/>
      <c r="C73" s="18"/>
      <c r="D73" s="18"/>
      <c r="E73" s="18"/>
      <c r="F73" s="18"/>
      <c r="G73" s="18"/>
      <c r="H73" s="18"/>
      <c r="I73" s="18"/>
      <c r="J73" s="18"/>
    </row>
    <row r="74" spans="2:10" ht="27" customHeight="1">
      <c r="B74" s="36" t="s">
        <v>139</v>
      </c>
      <c r="C74" s="49" t="s">
        <v>140</v>
      </c>
      <c r="D74" s="49"/>
      <c r="E74" s="49"/>
      <c r="F74" s="49"/>
      <c r="G74" s="49"/>
      <c r="H74" s="49"/>
      <c r="I74" s="49"/>
      <c r="J74" s="49"/>
    </row>
    <row r="75" spans="2:10" ht="12.75">
      <c r="B75" s="34"/>
      <c r="C75" s="18"/>
      <c r="D75" s="18"/>
      <c r="E75" s="18"/>
      <c r="F75" s="18"/>
      <c r="G75" s="18"/>
      <c r="H75" s="18"/>
      <c r="I75" s="18"/>
      <c r="J75" s="18"/>
    </row>
    <row r="76" spans="2:10" ht="12.75">
      <c r="B76" s="36" t="s">
        <v>141</v>
      </c>
      <c r="C76" s="49" t="s">
        <v>142</v>
      </c>
      <c r="D76" s="49"/>
      <c r="E76" s="49"/>
      <c r="F76" s="49"/>
      <c r="G76" s="49"/>
      <c r="H76" s="49"/>
      <c r="I76" s="49"/>
      <c r="J76" s="49"/>
    </row>
    <row r="77" spans="2:10" ht="12.75">
      <c r="B77" s="18"/>
      <c r="C77" s="18"/>
      <c r="D77" s="18"/>
      <c r="E77" s="18"/>
      <c r="F77" s="18"/>
      <c r="G77" s="18"/>
      <c r="H77" s="18"/>
      <c r="I77" s="18"/>
      <c r="J77" s="18"/>
    </row>
    <row r="78" spans="2:10" ht="23.25" customHeight="1">
      <c r="B78" s="36" t="s">
        <v>143</v>
      </c>
      <c r="C78" s="49" t="s">
        <v>150</v>
      </c>
      <c r="D78" s="49"/>
      <c r="E78" s="49"/>
      <c r="F78" s="49"/>
      <c r="G78" s="49"/>
      <c r="H78" s="49"/>
      <c r="I78" s="49"/>
      <c r="J78" s="49"/>
    </row>
    <row r="79" spans="2:10" ht="12.75">
      <c r="B79" s="18"/>
      <c r="C79" s="18"/>
      <c r="D79" s="18"/>
      <c r="E79" s="18"/>
      <c r="F79" s="18"/>
      <c r="G79" s="18"/>
      <c r="H79" s="18"/>
      <c r="I79" s="18"/>
      <c r="J79" s="18"/>
    </row>
    <row r="80" spans="2:10" ht="12.75">
      <c r="B80" s="4" t="s">
        <v>144</v>
      </c>
      <c r="C80" s="18"/>
      <c r="D80" s="18"/>
      <c r="E80" s="18"/>
      <c r="F80" s="18"/>
      <c r="G80" s="18"/>
      <c r="H80" s="18"/>
      <c r="I80" s="18"/>
      <c r="J80" s="18"/>
    </row>
    <row r="81" spans="2:10" ht="12.75">
      <c r="B81" s="18"/>
      <c r="C81" s="18"/>
      <c r="D81" s="18"/>
      <c r="E81" s="18"/>
      <c r="F81" s="18"/>
      <c r="G81" s="18"/>
      <c r="H81" s="18"/>
      <c r="I81" s="18"/>
      <c r="J81" s="18"/>
    </row>
    <row r="82" spans="2:10" ht="39" customHeight="1">
      <c r="B82" s="55" t="s">
        <v>157</v>
      </c>
      <c r="C82" s="49"/>
      <c r="D82" s="49"/>
      <c r="E82" s="49"/>
      <c r="F82" s="49"/>
      <c r="G82" s="49"/>
      <c r="H82" s="49"/>
      <c r="I82" s="49"/>
      <c r="J82" s="49"/>
    </row>
    <row r="83" spans="2:10" ht="12.75" customHeight="1">
      <c r="B83" s="33"/>
      <c r="C83" s="18"/>
      <c r="D83" s="18"/>
      <c r="E83" s="18"/>
      <c r="F83" s="18"/>
      <c r="G83" s="18"/>
      <c r="H83" s="18"/>
      <c r="I83" s="18"/>
      <c r="J83" s="18"/>
    </row>
    <row r="84" spans="2:10" ht="14.25" customHeight="1">
      <c r="B84" s="4" t="s">
        <v>145</v>
      </c>
      <c r="C84" s="18"/>
      <c r="D84" s="18"/>
      <c r="E84" s="18"/>
      <c r="F84" s="18"/>
      <c r="G84" s="18"/>
      <c r="H84" s="18"/>
      <c r="I84" s="18"/>
      <c r="J84" s="18"/>
    </row>
    <row r="85" spans="2:10" ht="14.25" customHeight="1">
      <c r="B85" s="4"/>
      <c r="C85" s="18"/>
      <c r="D85" s="18"/>
      <c r="E85" s="18"/>
      <c r="F85" s="18"/>
      <c r="G85" s="18"/>
      <c r="H85" s="18"/>
      <c r="I85" s="18"/>
      <c r="J85" s="18"/>
    </row>
    <row r="86" spans="2:10" ht="26.25" customHeight="1">
      <c r="B86" s="57" t="s">
        <v>146</v>
      </c>
      <c r="C86" s="54"/>
      <c r="D86" s="54"/>
      <c r="E86" s="54"/>
      <c r="F86" s="54"/>
      <c r="G86" s="54"/>
      <c r="H86" s="54"/>
      <c r="I86" s="54"/>
      <c r="J86" s="54"/>
    </row>
    <row r="87" spans="2:10" ht="13.5" customHeight="1">
      <c r="B87" s="37"/>
      <c r="C87" s="32"/>
      <c r="D87" s="32"/>
      <c r="E87" s="32"/>
      <c r="F87" s="32"/>
      <c r="G87" s="32"/>
      <c r="H87" s="32"/>
      <c r="I87" s="32"/>
      <c r="J87" s="5" t="s">
        <v>11</v>
      </c>
    </row>
    <row r="88" spans="2:10" ht="16.5" customHeight="1">
      <c r="B88" s="38" t="s">
        <v>147</v>
      </c>
      <c r="C88" s="39"/>
      <c r="D88" s="39"/>
      <c r="E88" s="39"/>
      <c r="F88" s="39"/>
      <c r="G88" s="39"/>
      <c r="H88" s="39"/>
      <c r="I88" s="39"/>
      <c r="J88" s="41">
        <v>15000</v>
      </c>
    </row>
    <row r="89" spans="2:10" ht="16.5" customHeight="1">
      <c r="B89" s="38" t="s">
        <v>148</v>
      </c>
      <c r="C89" s="39"/>
      <c r="D89" s="39"/>
      <c r="E89" s="39"/>
      <c r="F89" s="39"/>
      <c r="G89" s="39"/>
      <c r="H89" s="39"/>
      <c r="I89" s="39"/>
      <c r="J89" s="41">
        <v>5024</v>
      </c>
    </row>
    <row r="90" spans="2:10" ht="14.25" customHeight="1">
      <c r="B90" s="38" t="s">
        <v>149</v>
      </c>
      <c r="C90" s="39"/>
      <c r="D90" s="39"/>
      <c r="E90" s="39"/>
      <c r="F90" s="39"/>
      <c r="G90" s="39"/>
      <c r="H90" s="39"/>
      <c r="I90" s="39"/>
      <c r="J90" s="41">
        <v>2500</v>
      </c>
    </row>
    <row r="91" spans="2:10" ht="14.25" customHeight="1" thickBot="1">
      <c r="B91" s="37"/>
      <c r="C91" s="32"/>
      <c r="D91" s="32"/>
      <c r="E91" s="32"/>
      <c r="F91" s="32"/>
      <c r="G91" s="32"/>
      <c r="H91" s="32"/>
      <c r="I91" s="32"/>
      <c r="J91" s="42">
        <f>SUM(J88:J90)</f>
        <v>22524</v>
      </c>
    </row>
    <row r="92" spans="2:10" ht="14.25" customHeight="1">
      <c r="B92" s="37"/>
      <c r="C92" s="32"/>
      <c r="D92" s="32"/>
      <c r="E92" s="32"/>
      <c r="F92" s="32"/>
      <c r="G92" s="32"/>
      <c r="H92" s="32"/>
      <c r="I92" s="32"/>
      <c r="J92" s="40"/>
    </row>
    <row r="93" spans="1:2" ht="14.25" customHeight="1">
      <c r="A93" s="4">
        <v>10</v>
      </c>
      <c r="B93" s="4" t="s">
        <v>78</v>
      </c>
    </row>
    <row r="94" spans="2:10" ht="14.25" customHeight="1">
      <c r="B94" s="49" t="s">
        <v>158</v>
      </c>
      <c r="C94" s="49"/>
      <c r="D94" s="49"/>
      <c r="E94" s="49"/>
      <c r="F94" s="49"/>
      <c r="G94" s="49"/>
      <c r="H94" s="49"/>
      <c r="I94" s="49"/>
      <c r="J94" s="49"/>
    </row>
    <row r="95" spans="2:10" ht="14.25" customHeight="1">
      <c r="B95" s="49"/>
      <c r="C95" s="49"/>
      <c r="D95" s="49"/>
      <c r="E95" s="49"/>
      <c r="F95" s="49"/>
      <c r="G95" s="49"/>
      <c r="H95" s="49"/>
      <c r="I95" s="49"/>
      <c r="J95" s="49"/>
    </row>
    <row r="96" spans="2:10" ht="14.25" customHeight="1">
      <c r="B96" s="37"/>
      <c r="C96" s="32"/>
      <c r="D96" s="32"/>
      <c r="E96" s="32"/>
      <c r="F96" s="32"/>
      <c r="G96" s="32"/>
      <c r="H96" s="32"/>
      <c r="I96" s="32"/>
      <c r="J96" s="40"/>
    </row>
    <row r="97" spans="2:10" ht="12.75">
      <c r="B97" s="18"/>
      <c r="C97" s="18"/>
      <c r="D97" s="18"/>
      <c r="E97" s="18"/>
      <c r="F97" s="18"/>
      <c r="G97" s="18"/>
      <c r="H97" s="18"/>
      <c r="I97" s="18"/>
      <c r="J97" s="18"/>
    </row>
    <row r="98" spans="1:10" ht="12.75">
      <c r="A98" s="4">
        <v>11</v>
      </c>
      <c r="B98" s="25" t="s">
        <v>95</v>
      </c>
      <c r="C98" s="18"/>
      <c r="D98" s="18"/>
      <c r="E98" s="18"/>
      <c r="F98" s="18"/>
      <c r="G98" s="18"/>
      <c r="H98" s="18"/>
      <c r="I98" s="18"/>
      <c r="J98" s="18"/>
    </row>
    <row r="99" spans="2:10" ht="12.75">
      <c r="B99" s="20" t="s">
        <v>89</v>
      </c>
      <c r="C99" s="18"/>
      <c r="D99" s="18"/>
      <c r="E99" s="18"/>
      <c r="F99" s="18"/>
      <c r="G99" s="18"/>
      <c r="H99" s="18"/>
      <c r="I99" s="18"/>
      <c r="J99" s="18"/>
    </row>
    <row r="100" spans="2:10" ht="12.75">
      <c r="B100" s="20"/>
      <c r="C100" s="18"/>
      <c r="D100" s="18"/>
      <c r="E100" s="18"/>
      <c r="F100" s="18"/>
      <c r="G100" s="18"/>
      <c r="H100" s="18"/>
      <c r="I100" s="18"/>
      <c r="J100" s="18"/>
    </row>
    <row r="101" spans="2:10" ht="25.5">
      <c r="B101" s="20"/>
      <c r="C101" s="18"/>
      <c r="D101" s="18"/>
      <c r="E101" s="18"/>
      <c r="F101" s="18"/>
      <c r="G101" s="5" t="s">
        <v>90</v>
      </c>
      <c r="H101" s="5"/>
      <c r="I101" s="5"/>
      <c r="J101" s="5" t="s">
        <v>91</v>
      </c>
    </row>
    <row r="102" spans="2:10" ht="12.75">
      <c r="B102" s="20"/>
      <c r="C102" s="18"/>
      <c r="D102" s="18"/>
      <c r="E102" s="18"/>
      <c r="F102" s="18"/>
      <c r="G102" s="5" t="s">
        <v>94</v>
      </c>
      <c r="H102" s="19"/>
      <c r="I102" s="19"/>
      <c r="J102" s="5" t="s">
        <v>94</v>
      </c>
    </row>
    <row r="103" spans="2:10" ht="12.75">
      <c r="B103" s="20" t="s">
        <v>92</v>
      </c>
      <c r="C103" s="18"/>
      <c r="D103" s="18"/>
      <c r="E103" s="18"/>
      <c r="F103" s="18"/>
      <c r="G103" s="22">
        <f>+'[1]BS, P&amp;L'!$D$41/1000</f>
        <v>33290.007</v>
      </c>
      <c r="H103" s="18"/>
      <c r="I103" s="18"/>
      <c r="J103" s="21">
        <v>0</v>
      </c>
    </row>
    <row r="104" spans="2:10" ht="12.75">
      <c r="B104" s="20" t="s">
        <v>51</v>
      </c>
      <c r="C104" s="18"/>
      <c r="D104" s="18"/>
      <c r="E104" s="18"/>
      <c r="F104" s="18"/>
      <c r="G104" s="22">
        <f>+'[1]BS, P&amp;L'!$D$40/1000</f>
        <v>4627.31</v>
      </c>
      <c r="H104" s="18"/>
      <c r="I104" s="18"/>
      <c r="J104" s="21">
        <v>0</v>
      </c>
    </row>
    <row r="105" spans="2:10" ht="12.75">
      <c r="B105" s="20" t="s">
        <v>93</v>
      </c>
      <c r="C105" s="18"/>
      <c r="D105" s="18"/>
      <c r="E105" s="18"/>
      <c r="F105" s="18"/>
      <c r="G105" s="21">
        <v>0</v>
      </c>
      <c r="H105" s="18"/>
      <c r="I105" s="18"/>
      <c r="J105" s="22">
        <f>+'[1]BS, P&amp;L'!$D$60/1000</f>
        <v>35.414</v>
      </c>
    </row>
    <row r="106" spans="2:10" ht="13.5" thickBot="1">
      <c r="B106" s="20"/>
      <c r="C106" s="18"/>
      <c r="D106" s="18"/>
      <c r="E106" s="18"/>
      <c r="F106" s="18"/>
      <c r="G106" s="23">
        <f>SUM(G103:G105)</f>
        <v>37917.316999999995</v>
      </c>
      <c r="H106" s="18"/>
      <c r="I106" s="18"/>
      <c r="J106" s="24">
        <f>SUM(J103:J105)</f>
        <v>35.414</v>
      </c>
    </row>
    <row r="107" spans="2:10" ht="12.75">
      <c r="B107" s="20"/>
      <c r="C107" s="18"/>
      <c r="D107" s="18"/>
      <c r="E107" s="18"/>
      <c r="F107" s="18"/>
      <c r="G107" s="18"/>
      <c r="H107" s="18"/>
      <c r="I107" s="18"/>
      <c r="J107" s="18"/>
    </row>
    <row r="109" spans="1:2" ht="12.75">
      <c r="A109" s="4">
        <v>12</v>
      </c>
      <c r="B109" s="4" t="s">
        <v>79</v>
      </c>
    </row>
    <row r="110" ht="12.75">
      <c r="B110" t="s">
        <v>80</v>
      </c>
    </row>
    <row r="113" spans="1:2" ht="12.75">
      <c r="A113" s="4">
        <v>13</v>
      </c>
      <c r="B113" s="4" t="s">
        <v>82</v>
      </c>
    </row>
    <row r="114" spans="2:10" ht="12.75">
      <c r="B114" s="49" t="s">
        <v>159</v>
      </c>
      <c r="C114" s="49"/>
      <c r="D114" s="49"/>
      <c r="E114" s="49"/>
      <c r="F114" s="49"/>
      <c r="G114" s="49"/>
      <c r="H114" s="49"/>
      <c r="I114" s="49"/>
      <c r="J114" s="49"/>
    </row>
    <row r="115" spans="2:10" ht="15" customHeight="1">
      <c r="B115" s="49"/>
      <c r="C115" s="49"/>
      <c r="D115" s="49"/>
      <c r="E115" s="49"/>
      <c r="F115" s="49"/>
      <c r="G115" s="49"/>
      <c r="H115" s="49"/>
      <c r="I115" s="49"/>
      <c r="J115" s="49"/>
    </row>
    <row r="116" spans="2:10" ht="15" customHeight="1">
      <c r="B116" s="18"/>
      <c r="C116" s="18"/>
      <c r="D116" s="18"/>
      <c r="E116" s="18"/>
      <c r="F116" s="18"/>
      <c r="G116" s="18"/>
      <c r="H116" s="18"/>
      <c r="I116" s="18"/>
      <c r="J116" s="18"/>
    </row>
    <row r="117" spans="2:10" ht="12.75">
      <c r="B117" s="18"/>
      <c r="C117" s="18"/>
      <c r="D117" s="18"/>
      <c r="E117" s="18"/>
      <c r="F117" s="18"/>
      <c r="G117" s="18"/>
      <c r="H117" s="18"/>
      <c r="I117" s="18"/>
      <c r="J117" s="18"/>
    </row>
    <row r="118" spans="1:2" ht="12.75">
      <c r="A118" s="4">
        <v>14</v>
      </c>
      <c r="B118" s="4" t="s">
        <v>83</v>
      </c>
    </row>
    <row r="119" spans="2:10" ht="12.75">
      <c r="B119" s="18"/>
      <c r="C119" s="18"/>
      <c r="D119" s="18"/>
      <c r="E119" s="18"/>
      <c r="F119" s="18"/>
      <c r="G119" s="18"/>
      <c r="H119" s="18"/>
      <c r="I119" s="18"/>
      <c r="J119" s="18"/>
    </row>
    <row r="120" spans="2:10" ht="12.75">
      <c r="B120" s="49" t="s">
        <v>151</v>
      </c>
      <c r="C120" s="49"/>
      <c r="D120" s="49"/>
      <c r="E120" s="49"/>
      <c r="F120" s="49"/>
      <c r="G120" s="49"/>
      <c r="H120" s="49"/>
      <c r="I120" s="49"/>
      <c r="J120" s="49"/>
    </row>
    <row r="121" spans="2:10" ht="12.75">
      <c r="B121" s="49"/>
      <c r="C121" s="49"/>
      <c r="D121" s="49"/>
      <c r="E121" s="49"/>
      <c r="F121" s="49"/>
      <c r="G121" s="49"/>
      <c r="H121" s="49"/>
      <c r="I121" s="49"/>
      <c r="J121" s="49"/>
    </row>
    <row r="122" spans="2:10" ht="12.75">
      <c r="B122" s="18"/>
      <c r="C122" s="18"/>
      <c r="D122" s="18"/>
      <c r="E122" s="18"/>
      <c r="F122" s="18"/>
      <c r="G122" s="18"/>
      <c r="H122" s="18"/>
      <c r="I122" s="18"/>
      <c r="J122" s="18"/>
    </row>
    <row r="123" spans="2:10" ht="12.75">
      <c r="B123" s="18"/>
      <c r="C123" s="18"/>
      <c r="D123" s="18"/>
      <c r="E123" s="18"/>
      <c r="F123" s="18"/>
      <c r="G123" s="18"/>
      <c r="H123" s="18"/>
      <c r="I123" s="18"/>
      <c r="J123" s="18"/>
    </row>
    <row r="124" spans="1:2" ht="12.75">
      <c r="A124" s="4">
        <v>15</v>
      </c>
      <c r="B124" s="4" t="s">
        <v>81</v>
      </c>
    </row>
    <row r="125" spans="1:10" ht="12.75">
      <c r="A125" s="4"/>
      <c r="B125" s="55" t="s">
        <v>160</v>
      </c>
      <c r="C125" s="49"/>
      <c r="D125" s="49"/>
      <c r="E125" s="49"/>
      <c r="F125" s="49"/>
      <c r="G125" s="49"/>
      <c r="H125" s="49"/>
      <c r="I125" s="49"/>
      <c r="J125" s="49"/>
    </row>
    <row r="126" spans="1:10" ht="39" customHeight="1">
      <c r="A126" s="4"/>
      <c r="B126" s="49"/>
      <c r="C126" s="49"/>
      <c r="D126" s="49"/>
      <c r="E126" s="49"/>
      <c r="F126" s="49"/>
      <c r="G126" s="49"/>
      <c r="H126" s="49"/>
      <c r="I126" s="49"/>
      <c r="J126" s="49"/>
    </row>
    <row r="128" spans="2:10" ht="12.75">
      <c r="B128" s="18"/>
      <c r="C128" s="18"/>
      <c r="D128" s="18"/>
      <c r="E128" s="18"/>
      <c r="F128" s="18"/>
      <c r="G128" s="18"/>
      <c r="H128" s="18"/>
      <c r="I128" s="18"/>
      <c r="J128" s="18"/>
    </row>
    <row r="129" spans="1:2" ht="12.75">
      <c r="A129" s="4">
        <v>16</v>
      </c>
      <c r="B129" s="4" t="s">
        <v>84</v>
      </c>
    </row>
    <row r="130" spans="2:10" ht="12.75">
      <c r="B130" s="49" t="s">
        <v>161</v>
      </c>
      <c r="C130" s="49"/>
      <c r="D130" s="49"/>
      <c r="E130" s="49"/>
      <c r="F130" s="49"/>
      <c r="G130" s="49"/>
      <c r="H130" s="49"/>
      <c r="I130" s="49"/>
      <c r="J130" s="49"/>
    </row>
    <row r="131" spans="2:10" ht="27.75" customHeight="1">
      <c r="B131" s="49"/>
      <c r="C131" s="49"/>
      <c r="D131" s="49"/>
      <c r="E131" s="49"/>
      <c r="F131" s="49"/>
      <c r="G131" s="49"/>
      <c r="H131" s="49"/>
      <c r="I131" s="49"/>
      <c r="J131" s="49"/>
    </row>
    <row r="134" spans="1:2" ht="12.75">
      <c r="A134" s="4">
        <v>17</v>
      </c>
      <c r="B134" s="4" t="s">
        <v>85</v>
      </c>
    </row>
    <row r="135" spans="2:10" ht="12.75">
      <c r="B135" s="49" t="s">
        <v>86</v>
      </c>
      <c r="C135" s="49"/>
      <c r="D135" s="49"/>
      <c r="E135" s="49"/>
      <c r="F135" s="49"/>
      <c r="G135" s="49"/>
      <c r="H135" s="49"/>
      <c r="I135" s="49"/>
      <c r="J135" s="49"/>
    </row>
    <row r="136" spans="2:10" ht="12.75">
      <c r="B136" s="49"/>
      <c r="C136" s="49"/>
      <c r="D136" s="49"/>
      <c r="E136" s="49"/>
      <c r="F136" s="49"/>
      <c r="G136" s="49"/>
      <c r="H136" s="49"/>
      <c r="I136" s="49"/>
      <c r="J136" s="49"/>
    </row>
    <row r="137" spans="2:10" ht="12.75">
      <c r="B137" s="18"/>
      <c r="C137" s="18"/>
      <c r="D137" s="18"/>
      <c r="E137" s="18"/>
      <c r="F137" s="18"/>
      <c r="G137" s="5" t="s">
        <v>11</v>
      </c>
      <c r="H137" s="18"/>
      <c r="I137" s="18"/>
      <c r="J137" s="18"/>
    </row>
    <row r="138" spans="2:10" ht="11.25" customHeight="1">
      <c r="B138" s="20" t="s">
        <v>87</v>
      </c>
      <c r="C138" s="18"/>
      <c r="D138" s="18"/>
      <c r="E138" s="18"/>
      <c r="F138" s="18"/>
      <c r="G138" s="22">
        <v>900</v>
      </c>
      <c r="H138" s="18"/>
      <c r="I138" s="18"/>
      <c r="J138" s="18"/>
    </row>
    <row r="139" spans="2:10" ht="12.75">
      <c r="B139" s="18"/>
      <c r="C139" s="18"/>
      <c r="D139" s="18"/>
      <c r="E139" s="18"/>
      <c r="F139" s="18"/>
      <c r="G139" s="18"/>
      <c r="H139" s="18"/>
      <c r="I139" s="18"/>
      <c r="J139" s="18"/>
    </row>
    <row r="140" spans="2:10" ht="12.75">
      <c r="B140" s="20" t="s">
        <v>88</v>
      </c>
      <c r="C140" s="18"/>
      <c r="D140" s="18"/>
      <c r="E140" s="18"/>
      <c r="F140" s="18"/>
      <c r="G140" s="18"/>
      <c r="H140" s="18"/>
      <c r="I140" s="18"/>
      <c r="J140" s="18"/>
    </row>
    <row r="141" spans="2:10" ht="12.75">
      <c r="B141" s="20"/>
      <c r="C141" s="18"/>
      <c r="D141" s="18"/>
      <c r="E141" s="18"/>
      <c r="F141" s="18"/>
      <c r="G141" s="18"/>
      <c r="H141" s="18"/>
      <c r="I141" s="18"/>
      <c r="J141" s="18"/>
    </row>
    <row r="142" spans="2:10" ht="12.75">
      <c r="B142" s="49" t="s">
        <v>170</v>
      </c>
      <c r="C142" s="49"/>
      <c r="D142" s="49"/>
      <c r="E142" s="49"/>
      <c r="F142" s="49"/>
      <c r="G142" s="49"/>
      <c r="H142" s="49"/>
      <c r="I142" s="49"/>
      <c r="J142" s="49"/>
    </row>
    <row r="143" spans="2:10" ht="27.75" customHeight="1">
      <c r="B143" s="49"/>
      <c r="C143" s="49"/>
      <c r="D143" s="49"/>
      <c r="E143" s="49"/>
      <c r="F143" s="49"/>
      <c r="G143" s="49"/>
      <c r="H143" s="49"/>
      <c r="I143" s="49"/>
      <c r="J143" s="49"/>
    </row>
    <row r="144" spans="2:10" ht="12.75">
      <c r="B144" s="20"/>
      <c r="C144" s="18"/>
      <c r="D144" s="18"/>
      <c r="E144" s="18"/>
      <c r="F144" s="18"/>
      <c r="G144" s="18"/>
      <c r="H144" s="18"/>
      <c r="I144" s="18"/>
      <c r="J144" s="18"/>
    </row>
    <row r="146" spans="1:2" ht="12.75">
      <c r="A146" s="4">
        <v>18</v>
      </c>
      <c r="B146" s="4" t="s">
        <v>96</v>
      </c>
    </row>
    <row r="147" spans="1:2" ht="12.75">
      <c r="A147" s="4"/>
      <c r="B147" s="4"/>
    </row>
    <row r="148" spans="2:10" ht="30.75" customHeight="1">
      <c r="B148" s="49" t="s">
        <v>107</v>
      </c>
      <c r="C148" s="49"/>
      <c r="D148" s="49"/>
      <c r="E148" s="49"/>
      <c r="F148" s="49"/>
      <c r="G148" s="49"/>
      <c r="H148" s="49"/>
      <c r="I148" s="49"/>
      <c r="J148" s="49"/>
    </row>
    <row r="149" spans="2:10" ht="12.75" hidden="1">
      <c r="B149" s="49"/>
      <c r="C149" s="49"/>
      <c r="D149" s="49"/>
      <c r="E149" s="49"/>
      <c r="F149" s="49"/>
      <c r="G149" s="49"/>
      <c r="H149" s="49"/>
      <c r="I149" s="49"/>
      <c r="J149" s="49"/>
    </row>
    <row r="150" spans="2:10" ht="12.75" hidden="1">
      <c r="B150" s="49"/>
      <c r="C150" s="49"/>
      <c r="D150" s="49"/>
      <c r="E150" s="49"/>
      <c r="F150" s="49"/>
      <c r="G150" s="49"/>
      <c r="H150" s="49"/>
      <c r="I150" s="49"/>
      <c r="J150" s="49"/>
    </row>
    <row r="151" spans="2:10" ht="12.75" hidden="1">
      <c r="B151" s="49"/>
      <c r="C151" s="49"/>
      <c r="D151" s="49"/>
      <c r="E151" s="49"/>
      <c r="F151" s="49"/>
      <c r="G151" s="49"/>
      <c r="H151" s="49"/>
      <c r="I151" s="49"/>
      <c r="J151" s="49"/>
    </row>
    <row r="152" spans="2:10" ht="12.75" hidden="1">
      <c r="B152" s="49"/>
      <c r="C152" s="49"/>
      <c r="D152" s="49"/>
      <c r="E152" s="49"/>
      <c r="F152" s="49"/>
      <c r="G152" s="49"/>
      <c r="H152" s="49"/>
      <c r="I152" s="49"/>
      <c r="J152" s="49"/>
    </row>
    <row r="153" spans="2:10" ht="12.75" hidden="1">
      <c r="B153" s="49"/>
      <c r="C153" s="49"/>
      <c r="D153" s="49"/>
      <c r="E153" s="49"/>
      <c r="F153" s="49"/>
      <c r="G153" s="49"/>
      <c r="H153" s="49"/>
      <c r="I153" s="49"/>
      <c r="J153" s="49"/>
    </row>
    <row r="154" spans="2:10" ht="12.75">
      <c r="B154" s="18"/>
      <c r="C154" s="18"/>
      <c r="D154" s="18"/>
      <c r="E154" s="18"/>
      <c r="F154" s="18"/>
      <c r="G154" s="18"/>
      <c r="H154" s="18"/>
      <c r="I154" s="18"/>
      <c r="J154" s="18"/>
    </row>
    <row r="155" spans="2:10" ht="27" customHeight="1">
      <c r="B155" s="49" t="s">
        <v>162</v>
      </c>
      <c r="C155" s="49"/>
      <c r="D155" s="49"/>
      <c r="E155" s="49"/>
      <c r="F155" s="49"/>
      <c r="G155" s="49"/>
      <c r="H155" s="49"/>
      <c r="I155" s="49"/>
      <c r="J155" s="49"/>
    </row>
    <row r="156" spans="2:10" ht="12.75" hidden="1">
      <c r="B156" s="49"/>
      <c r="C156" s="49"/>
      <c r="D156" s="49"/>
      <c r="E156" s="49"/>
      <c r="F156" s="49"/>
      <c r="G156" s="49"/>
      <c r="H156" s="49"/>
      <c r="I156" s="49"/>
      <c r="J156" s="49"/>
    </row>
    <row r="157" spans="2:10" ht="12.75" hidden="1">
      <c r="B157" s="49"/>
      <c r="C157" s="49"/>
      <c r="D157" s="49"/>
      <c r="E157" s="49"/>
      <c r="F157" s="49"/>
      <c r="G157" s="49"/>
      <c r="H157" s="49"/>
      <c r="I157" s="49"/>
      <c r="J157" s="49"/>
    </row>
    <row r="158" spans="2:10" ht="39" customHeight="1" hidden="1">
      <c r="B158" s="49"/>
      <c r="C158" s="49"/>
      <c r="D158" s="49"/>
      <c r="E158" s="49"/>
      <c r="F158" s="49"/>
      <c r="G158" s="49"/>
      <c r="H158" s="49"/>
      <c r="I158" s="49"/>
      <c r="J158" s="49"/>
    </row>
    <row r="159" ht="15" customHeight="1"/>
    <row r="160" spans="2:10" ht="12.75">
      <c r="B160" s="49" t="s">
        <v>163</v>
      </c>
      <c r="C160" s="49"/>
      <c r="D160" s="49"/>
      <c r="E160" s="49"/>
      <c r="F160" s="49"/>
      <c r="G160" s="49"/>
      <c r="H160" s="49"/>
      <c r="I160" s="49"/>
      <c r="J160" s="49"/>
    </row>
    <row r="161" spans="2:10" ht="12.75">
      <c r="B161" s="49"/>
      <c r="C161" s="49"/>
      <c r="D161" s="49"/>
      <c r="E161" s="49"/>
      <c r="F161" s="49"/>
      <c r="G161" s="49"/>
      <c r="H161" s="49"/>
      <c r="I161" s="49"/>
      <c r="J161" s="49"/>
    </row>
    <row r="162" spans="2:10" ht="12.75">
      <c r="B162" s="49"/>
      <c r="C162" s="49"/>
      <c r="D162" s="49"/>
      <c r="E162" s="49"/>
      <c r="F162" s="49"/>
      <c r="G162" s="49"/>
      <c r="H162" s="49"/>
      <c r="I162" s="49"/>
      <c r="J162" s="49"/>
    </row>
    <row r="163" spans="2:10" ht="12.75">
      <c r="B163" s="18"/>
      <c r="C163" s="18"/>
      <c r="D163" s="18"/>
      <c r="E163" s="18"/>
      <c r="F163" s="18"/>
      <c r="G163" s="18"/>
      <c r="H163" s="18"/>
      <c r="I163" s="18"/>
      <c r="J163" s="18"/>
    </row>
    <row r="164" spans="2:10" ht="26.25" customHeight="1">
      <c r="B164" s="49" t="s">
        <v>164</v>
      </c>
      <c r="C164" s="49"/>
      <c r="D164" s="49"/>
      <c r="E164" s="49"/>
      <c r="F164" s="49"/>
      <c r="G164" s="49"/>
      <c r="H164" s="49"/>
      <c r="I164" s="49"/>
      <c r="J164" s="49"/>
    </row>
    <row r="165" spans="2:10" ht="12.75">
      <c r="B165" s="18"/>
      <c r="C165" s="18"/>
      <c r="D165" s="18"/>
      <c r="E165" s="18"/>
      <c r="F165" s="18"/>
      <c r="G165" s="18"/>
      <c r="H165" s="18"/>
      <c r="I165" s="18"/>
      <c r="J165" s="18"/>
    </row>
    <row r="166" spans="2:10" ht="51" customHeight="1">
      <c r="B166" s="49" t="s">
        <v>165</v>
      </c>
      <c r="C166" s="49"/>
      <c r="D166" s="49"/>
      <c r="E166" s="49"/>
      <c r="F166" s="49"/>
      <c r="G166" s="49"/>
      <c r="H166" s="49"/>
      <c r="I166" s="49"/>
      <c r="J166" s="49"/>
    </row>
    <row r="167" spans="2:10" ht="15" customHeight="1">
      <c r="B167" s="18"/>
      <c r="C167" s="18"/>
      <c r="D167" s="18"/>
      <c r="E167" s="18"/>
      <c r="F167" s="18"/>
      <c r="G167" s="18"/>
      <c r="H167" s="18"/>
      <c r="I167" s="18"/>
      <c r="J167" s="18"/>
    </row>
    <row r="168" spans="2:10" ht="38.25" customHeight="1">
      <c r="B168" s="49" t="s">
        <v>166</v>
      </c>
      <c r="C168" s="49"/>
      <c r="D168" s="49"/>
      <c r="E168" s="49"/>
      <c r="F168" s="49"/>
      <c r="G168" s="49"/>
      <c r="H168" s="49"/>
      <c r="I168" s="49"/>
      <c r="J168" s="49"/>
    </row>
    <row r="170" spans="1:2" ht="12.75">
      <c r="A170" s="4">
        <v>19</v>
      </c>
      <c r="B170" s="4" t="s">
        <v>97</v>
      </c>
    </row>
    <row r="172" spans="2:10" ht="12.75">
      <c r="B172" s="49" t="s">
        <v>167</v>
      </c>
      <c r="C172" s="49"/>
      <c r="D172" s="49"/>
      <c r="E172" s="49"/>
      <c r="F172" s="49"/>
      <c r="G172" s="49"/>
      <c r="H172" s="49"/>
      <c r="I172" s="49"/>
      <c r="J172" s="49"/>
    </row>
    <row r="173" spans="2:10" ht="12.75">
      <c r="B173" s="49"/>
      <c r="C173" s="49"/>
      <c r="D173" s="49"/>
      <c r="E173" s="49"/>
      <c r="F173" s="49"/>
      <c r="G173" s="49"/>
      <c r="H173" s="49"/>
      <c r="I173" s="49"/>
      <c r="J173" s="49"/>
    </row>
    <row r="174" spans="2:10" ht="12.75">
      <c r="B174" s="49"/>
      <c r="C174" s="49"/>
      <c r="D174" s="49"/>
      <c r="E174" s="49"/>
      <c r="F174" s="49"/>
      <c r="G174" s="49"/>
      <c r="H174" s="49"/>
      <c r="I174" s="49"/>
      <c r="J174" s="49"/>
    </row>
    <row r="175" spans="2:10" ht="3.75" customHeight="1">
      <c r="B175" s="49"/>
      <c r="C175" s="49"/>
      <c r="D175" s="49"/>
      <c r="E175" s="49"/>
      <c r="F175" s="49"/>
      <c r="G175" s="49"/>
      <c r="H175" s="49"/>
      <c r="I175" s="49"/>
      <c r="J175" s="49"/>
    </row>
    <row r="177" spans="2:10" ht="12.75">
      <c r="B177" s="49" t="s">
        <v>168</v>
      </c>
      <c r="C177" s="49"/>
      <c r="D177" s="49"/>
      <c r="E177" s="49"/>
      <c r="F177" s="49"/>
      <c r="G177" s="49"/>
      <c r="H177" s="49"/>
      <c r="I177" s="49"/>
      <c r="J177" s="49"/>
    </row>
    <row r="178" spans="2:10" ht="12.75">
      <c r="B178" s="49"/>
      <c r="C178" s="49"/>
      <c r="D178" s="49"/>
      <c r="E178" s="49"/>
      <c r="F178" s="49"/>
      <c r="G178" s="49"/>
      <c r="H178" s="49"/>
      <c r="I178" s="49"/>
      <c r="J178" s="49"/>
    </row>
    <row r="179" spans="2:10" ht="12.75">
      <c r="B179" s="49"/>
      <c r="C179" s="49"/>
      <c r="D179" s="49"/>
      <c r="E179" s="49"/>
      <c r="F179" s="49"/>
      <c r="G179" s="49"/>
      <c r="H179" s="49"/>
      <c r="I179" s="49"/>
      <c r="J179" s="49"/>
    </row>
    <row r="180" spans="2:10" ht="27" customHeight="1">
      <c r="B180" s="49"/>
      <c r="C180" s="49"/>
      <c r="D180" s="49"/>
      <c r="E180" s="49"/>
      <c r="F180" s="49"/>
      <c r="G180" s="49"/>
      <c r="H180" s="49"/>
      <c r="I180" s="49"/>
      <c r="J180" s="49"/>
    </row>
    <row r="182" spans="2:10" ht="12.75">
      <c r="B182" s="49" t="s">
        <v>171</v>
      </c>
      <c r="C182" s="49"/>
      <c r="D182" s="49"/>
      <c r="E182" s="49"/>
      <c r="F182" s="49"/>
      <c r="G182" s="49"/>
      <c r="H182" s="49"/>
      <c r="I182" s="49"/>
      <c r="J182" s="49"/>
    </row>
    <row r="183" spans="2:10" ht="12.75">
      <c r="B183" s="49"/>
      <c r="C183" s="49"/>
      <c r="D183" s="49"/>
      <c r="E183" s="49"/>
      <c r="F183" s="49"/>
      <c r="G183" s="49"/>
      <c r="H183" s="49"/>
      <c r="I183" s="49"/>
      <c r="J183" s="49"/>
    </row>
    <row r="184" spans="2:10" ht="12.75" hidden="1">
      <c r="B184" s="49"/>
      <c r="C184" s="49"/>
      <c r="D184" s="49"/>
      <c r="E184" s="49"/>
      <c r="F184" s="49"/>
      <c r="G184" s="49"/>
      <c r="H184" s="49"/>
      <c r="I184" s="49"/>
      <c r="J184" s="49"/>
    </row>
    <row r="185" ht="12.75" customHeight="1"/>
    <row r="186" spans="2:10" ht="12.75">
      <c r="B186" s="49" t="s">
        <v>169</v>
      </c>
      <c r="C186" s="49"/>
      <c r="D186" s="49"/>
      <c r="E186" s="49"/>
      <c r="F186" s="49"/>
      <c r="G186" s="49"/>
      <c r="H186" s="49"/>
      <c r="I186" s="49"/>
      <c r="J186" s="49"/>
    </row>
    <row r="187" spans="2:10" ht="12.75">
      <c r="B187" s="49"/>
      <c r="C187" s="49"/>
      <c r="D187" s="49"/>
      <c r="E187" s="49"/>
      <c r="F187" s="49"/>
      <c r="G187" s="49"/>
      <c r="H187" s="49"/>
      <c r="I187" s="49"/>
      <c r="J187" s="49"/>
    </row>
    <row r="188" spans="2:10" ht="9.75" customHeight="1">
      <c r="B188" s="49"/>
      <c r="C188" s="49"/>
      <c r="D188" s="49"/>
      <c r="E188" s="49"/>
      <c r="F188" s="49"/>
      <c r="G188" s="49"/>
      <c r="H188" s="49"/>
      <c r="I188" s="49"/>
      <c r="J188" s="49"/>
    </row>
    <row r="189" spans="2:10" ht="4.5" customHeight="1">
      <c r="B189" s="49"/>
      <c r="C189" s="49"/>
      <c r="D189" s="49"/>
      <c r="E189" s="49"/>
      <c r="F189" s="49"/>
      <c r="G189" s="49"/>
      <c r="H189" s="49"/>
      <c r="I189" s="49"/>
      <c r="J189" s="49"/>
    </row>
    <row r="192" spans="1:2" ht="12.75">
      <c r="A192" s="4"/>
      <c r="B192" s="4"/>
    </row>
  </sheetData>
  <mergeCells count="36">
    <mergeCell ref="G20:G21"/>
    <mergeCell ref="J20:J21"/>
    <mergeCell ref="B68:J68"/>
    <mergeCell ref="B114:J115"/>
    <mergeCell ref="C78:J78"/>
    <mergeCell ref="B82:J82"/>
    <mergeCell ref="B86:J86"/>
    <mergeCell ref="B53:J53"/>
    <mergeCell ref="B72:J72"/>
    <mergeCell ref="C74:J74"/>
    <mergeCell ref="G29:G30"/>
    <mergeCell ref="J29:J30"/>
    <mergeCell ref="B62:J63"/>
    <mergeCell ref="B94:J95"/>
    <mergeCell ref="B48:J49"/>
    <mergeCell ref="B57:J58"/>
    <mergeCell ref="C76:J76"/>
    <mergeCell ref="B6:J8"/>
    <mergeCell ref="B10:J11"/>
    <mergeCell ref="G19:H19"/>
    <mergeCell ref="I19:J19"/>
    <mergeCell ref="B160:J162"/>
    <mergeCell ref="B120:J121"/>
    <mergeCell ref="B142:J143"/>
    <mergeCell ref="B135:J136"/>
    <mergeCell ref="B130:J131"/>
    <mergeCell ref="B125:J126"/>
    <mergeCell ref="B148:J153"/>
    <mergeCell ref="B155:J158"/>
    <mergeCell ref="B186:J189"/>
    <mergeCell ref="B168:J168"/>
    <mergeCell ref="B164:J164"/>
    <mergeCell ref="B166:J166"/>
    <mergeCell ref="B177:J180"/>
    <mergeCell ref="B182:J184"/>
    <mergeCell ref="B172:J175"/>
  </mergeCells>
  <printOptions/>
  <pageMargins left="0.75" right="0.75" top="1" bottom="0.5" header="0.5" footer="0.5"/>
  <pageSetup horizontalDpi="300" verticalDpi="300" orientation="portrait" paperSize="9" scale="95" r:id="rId1"/>
  <rowBreaks count="3" manualBreakCount="3">
    <brk id="53" max="255" man="1"/>
    <brk id="95" max="255" man="1"/>
    <brk id="1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Hua Yang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Yang Development Sdn Bhd</dc:creator>
  <cp:keywords/>
  <dc:description/>
  <cp:lastModifiedBy>Hua Yang Development Sdn Bhd</cp:lastModifiedBy>
  <cp:lastPrinted>2002-11-18T06:38:01Z</cp:lastPrinted>
  <dcterms:created xsi:type="dcterms:W3CDTF">2002-10-30T10:32:30Z</dcterms:created>
  <dcterms:modified xsi:type="dcterms:W3CDTF">2002-11-19T06:48:26Z</dcterms:modified>
  <cp:category/>
  <cp:version/>
  <cp:contentType/>
  <cp:contentStatus/>
</cp:coreProperties>
</file>